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Franc64,10 - Oprava bytu ..." sheetId="2" state="visible" r:id="rId4"/>
  </sheets>
  <definedNames>
    <definedName function="false" hidden="false" localSheetId="1" name="_xlnm.Print_Area" vbProcedure="false">'Franc64,10 - Oprava bytu ...'!$C$4:$J$76,'Franc64,10 - Oprava bytu ...'!$C$82:$J$119,'Franc64,10 - Oprava bytu ...'!$C$125:$K$383</definedName>
    <definedName function="false" hidden="false" localSheetId="1" name="_xlnm.Print_Titles" vbProcedure="false">'Franc64,10 - Oprava bytu ...'!$135:$135</definedName>
    <definedName function="false" hidden="true" localSheetId="1" name="_xlnm._FilterDatabase" vbProcedure="false">'Franc64,10 - Oprava bytu ...'!$C$135:$K$383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<sst xmlns="http://schemas.openxmlformats.org/spreadsheetml/2006/main" count="3077" uniqueCount="847">
  <si>
    <t xml:space="preserve">Export Komplet</t>
  </si>
  <si>
    <t xml:space="preserve">2.0</t>
  </si>
  <si>
    <t xml:space="preserve">False</t>
  </si>
  <si>
    <t xml:space="preserve">{36e8e233-018e-4d35-bb03-f07f84c5d81c}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</si>
  <si>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</si>
  <si>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</si>
  <si>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</si>
  <si>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</si>
  <si>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</si>
  <si>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</si>
  <si>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</si>
  <si>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</si>
  <si>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</si>
  <si>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Franc64,10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</si>
  <si>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</si>
  <si>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</si>
  <si>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č.10</t>
  </si>
  <si>
    <t xml:space="preserve">KSO:</t>
  </si>
  <si>
    <t xml:space="preserve">CC-CZ:</t>
  </si>
  <si>
    <t xml:space="preserve">Místo:</t>
  </si>
  <si>
    <t xml:space="preserve">Francouzská 64, Brno</t>
  </si>
  <si>
    <t xml:space="preserve">Datum:</t>
  </si>
  <si>
    <t xml:space="preserve">28. 9. 2025</t>
  </si>
  <si>
    <t xml:space="preserve">Zadavatel:</t>
  </si>
  <si>
    <t xml:space="preserve">IČ:</t>
  </si>
  <si>
    <t xml:space="preserve">MmBrna, OSM, Husova 3, Brno 602 00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</si>
  <si>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</si>
  <si>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</si>
  <si>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</si>
  <si>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</si>
  <si>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50, 67175</t>
  </si>
  <si>
    <t xml:space="preserve">True</t>
  </si>
  <si>
    <t xml:space="preserve">Zpracovatel:</t>
  </si>
  <si>
    <t xml:space="preserve">Radka Volková, Loděnice 50, 671 75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</si>
  <si>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</si>
  <si>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</si>
  <si>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</si>
  <si>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</si>
  <si>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</si>
  <si>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</si>
  <si>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</si>
  <si>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</si>
  <si>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</si>
  <si>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</si>
  <si>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</si>
  <si>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</si>
  <si>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</si>
  <si>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</si>
  <si>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</si>
  <si>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</si>
  <si>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</si>
  <si>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</si>
  <si>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</si>
  <si>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</si>
  <si>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</si>
  <si>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</si>
  <si>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</si>
  <si>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</si>
  <si>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</si>
  <si>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</si>
  <si>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</si>
  <si>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</si>
  <si>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</si>
  <si>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</si>
  <si>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</si>
  <si>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</si>
  <si>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</si>
  <si>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</si>
  <si>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</si>
  <si>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</si>
  <si>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</si>
  <si>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</si>
  <si>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</si>
  <si>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</si>
  <si>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</si>
  <si>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</si>
  <si>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</si>
  <si>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</si>
  <si>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</si>
  <si>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</si>
  <si>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</si>
  <si>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</si>
  <si>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</si>
  <si>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</si>
  <si>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</si>
  <si>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</si>
  <si>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</si>
  <si>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</si>
  <si>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</si>
  <si>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</si>
  <si>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</si>
  <si>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</si>
  <si>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</si>
  <si>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</si>
  <si>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</si>
  <si>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</si>
  <si>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</si>
  <si>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</si>
  <si>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</si>
  <si>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</si>
  <si>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</si>
  <si>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</si>
  <si>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</si>
  <si>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</si>
  <si>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</si>
  <si>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</si>
  <si>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</si>
  <si>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</si>
  <si>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</si>
  <si>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</si>
  <si>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</si>
  <si>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</si>
  <si>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</si>
  <si>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</si>
  <si>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</si>
  <si>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</si>
  <si>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</si>
  <si>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</si>
  <si>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</si>
  <si>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</si>
  <si>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</si>
  <si>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</si>
  <si>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</si>
  <si>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</si>
  <si>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</si>
  <si>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</si>
  <si>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</si>
  <si>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</si>
  <si>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</si>
  <si>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</si>
  <si>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</si>
  <si>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342272205</t>
  </si>
  <si>
    <t xml:space="preserve">Příčka z pórobetonových hladkých tvárnic na tenkovrstvou maltu tl 50 mm</t>
  </si>
  <si>
    <t xml:space="preserve">m2</t>
  </si>
  <si>
    <t xml:space="preserve">CS ÚRS 2025 02</t>
  </si>
  <si>
    <t xml:space="preserve">4</t>
  </si>
  <si>
    <t xml:space="preserve">2</t>
  </si>
  <si>
    <t xml:space="preserve">-2097153367</t>
  </si>
  <si>
    <t xml:space="preserve">342291111</t>
  </si>
  <si>
    <t xml:space="preserve">Ukotvení příček montážní polyuretanovou pěnou tl příčky do 100 mm</t>
  </si>
  <si>
    <t xml:space="preserve">m</t>
  </si>
  <si>
    <t xml:space="preserve">-451032019</t>
  </si>
  <si>
    <t xml:space="preserve">VV</t>
  </si>
  <si>
    <t xml:space="preserve">0,5*2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</si>
  <si>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</si>
  <si>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</si>
  <si>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</si>
  <si>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tl jádrové omítky do 20 mm a tl štuku do 3 mm stropů v rozsahu plochy do 10 %</t>
  </si>
  <si>
    <t xml:space="preserve">1747012852</t>
  </si>
  <si>
    <t xml:space="preserve">6,0+25,7+1,7+3,0+14,7+16</t>
  </si>
  <si>
    <t xml:space="preserve">612131121</t>
  </si>
  <si>
    <t xml:space="preserve">Penetrační disperzní nátěr vnitřních stěn nanášený ručně</t>
  </si>
  <si>
    <t xml:space="preserve">2136695955</t>
  </si>
  <si>
    <t xml:space="preserve">16,5</t>
  </si>
  <si>
    <t xml:space="preserve">5</t>
  </si>
  <si>
    <t xml:space="preserve">612135101</t>
  </si>
  <si>
    <t xml:space="preserve">Hrubá výplň rýh ve stěnách maltou jakékoli šířky rýhy</t>
  </si>
  <si>
    <t xml:space="preserve">-340824449</t>
  </si>
  <si>
    <t xml:space="preserve">5,0*0,2*2</t>
  </si>
  <si>
    <t xml:space="preserve">612142001</t>
  </si>
  <si>
    <t xml:space="preserve">Pletivo sklovláknité vnitřních stěn vtlačené do tmelu-koupelna</t>
  </si>
  <si>
    <t xml:space="preserve">-578944003</t>
  </si>
  <si>
    <t xml:space="preserve">0,5*1,6</t>
  </si>
  <si>
    <t xml:space="preserve">7</t>
  </si>
  <si>
    <t xml:space="preserve">612321141</t>
  </si>
  <si>
    <t xml:space="preserve">Vápenocementová omítka štuková dvouvrstvá vnitřních stěn nanášená ručně</t>
  </si>
  <si>
    <t xml:space="preserve">1676570561</t>
  </si>
  <si>
    <t xml:space="preserve">8</t>
  </si>
  <si>
    <t xml:space="preserve">612325302</t>
  </si>
  <si>
    <t xml:space="preserve">Vápenocementová štuková omítka ostění nebo nadpraží</t>
  </si>
  <si>
    <t xml:space="preserve">-847531151</t>
  </si>
  <si>
    <t xml:space="preserve">5,0*0,5*2</t>
  </si>
  <si>
    <t xml:space="preserve">9</t>
  </si>
  <si>
    <t xml:space="preserve">612325423</t>
  </si>
  <si>
    <t xml:space="preserve">Oprava vnitřní vápenocementové štukové omítky tl jádrové omítky do 20 mm a tl štuku do 3 mm stěn v rozsahu plochy přes 30 do 40 %</t>
  </si>
  <si>
    <t xml:space="preserve">1205832640</t>
  </si>
  <si>
    <t xml:space="preserve">"1"(1,9+3,2)*2*2,65-0,8*2,0*2-0,6*2,0*2+5,0*0,25</t>
  </si>
  <si>
    <t xml:space="preserve">"2"(8,8+3,2)*2*2,65-1,2*1,75*4-0,8*2,0*3+(1,2+1,75*2)*0,25*4-2,8*0,6"obklad"</t>
  </si>
  <si>
    <t xml:space="preserve">"3"(1,0+1,6)*2*2,5-0,6*2</t>
  </si>
  <si>
    <t xml:space="preserve">"4"(1,6+2,0)*2*2,0-0,6*2,0</t>
  </si>
  <si>
    <t xml:space="preserve">"5"5,15*2,65*2+(3,1+2,7)*0,5*2,65*2-0,8*2,0-1,2*1,75+(1,2+1,75*2)*0,25</t>
  </si>
  <si>
    <t xml:space="preserve">""(6,05+2,7)*2*2,65-1,2*1,75*0,8*2,0+(1,2+1,75*2)*0,25</t>
  </si>
  <si>
    <t xml:space="preserve">Součet</t>
  </si>
  <si>
    <t xml:space="preserve">10</t>
  </si>
  <si>
    <t xml:space="preserve">619991005</t>
  </si>
  <si>
    <t xml:space="preserve">Zakrytí  fólií</t>
  </si>
  <si>
    <t xml:space="preserve">1589128316</t>
  </si>
  <si>
    <t xml:space="preserve">1,2*1,75*6</t>
  </si>
  <si>
    <t xml:space="preserve">11</t>
  </si>
  <si>
    <t xml:space="preserve">622131121</t>
  </si>
  <si>
    <t xml:space="preserve">Penetrační nátěr vnějších stěn nanášený ručně</t>
  </si>
  <si>
    <t xml:space="preserve">1297209434</t>
  </si>
  <si>
    <t xml:space="preserve">622-pc 1</t>
  </si>
  <si>
    <t xml:space="preserve">Lokální oprava vnější zateplené fasády a ostění-balkon</t>
  </si>
  <si>
    <t xml:space="preserve">-2884913</t>
  </si>
  <si>
    <t xml:space="preserve">4,7*3,15+5,0*0,25*2-0,8*2,0</t>
  </si>
  <si>
    <t xml:space="preserve">13</t>
  </si>
  <si>
    <t xml:space="preserve">622142001</t>
  </si>
  <si>
    <t xml:space="preserve">Sklovláknité pletivo vnějších stěn vtlačené do tmelu-balkon</t>
  </si>
  <si>
    <t xml:space="preserve">630216893</t>
  </si>
  <si>
    <t xml:space="preserve">14</t>
  </si>
  <si>
    <t xml:space="preserve">622531022</t>
  </si>
  <si>
    <t xml:space="preserve">Tenkovrstvá silikonová zatíraná omítka zrnitost 2,0 mm vnějších stěn-balkon</t>
  </si>
  <si>
    <t xml:space="preserve">-869175563</t>
  </si>
  <si>
    <t xml:space="preserve">15</t>
  </si>
  <si>
    <t xml:space="preserve">632450131</t>
  </si>
  <si>
    <t xml:space="preserve">Vyrovnávací cementový potěr tl přes 10 do 20 mm ze suchých směsí provedený v ploše-balkon</t>
  </si>
  <si>
    <t xml:space="preserve">1097158160</t>
  </si>
  <si>
    <t xml:space="preserve">4,5*1,2+1,0*0,25*2</t>
  </si>
  <si>
    <t xml:space="preserve">16</t>
  </si>
  <si>
    <t xml:space="preserve">632450132</t>
  </si>
  <si>
    <t xml:space="preserve">Vyrovnávací cementový potěr tl přes 20 do 30 mm ze suchých směsí provedený v ploše-koupelna</t>
  </si>
  <si>
    <t xml:space="preserve">1675828139</t>
  </si>
  <si>
    <t xml:space="preserve">17</t>
  </si>
  <si>
    <t xml:space="preserve">642945111</t>
  </si>
  <si>
    <t xml:space="preserve">Osazování protipožárních  zárubní dveří jednokřídlových do 2,5 m2</t>
  </si>
  <si>
    <t xml:space="preserve">kus</t>
  </si>
  <si>
    <t xml:space="preserve">1847691820</t>
  </si>
  <si>
    <t xml:space="preserve">18</t>
  </si>
  <si>
    <t xml:space="preserve">642-pc 1</t>
  </si>
  <si>
    <t xml:space="preserve">Vyčistit podlahu ve sklepním boxe, doplnit petlici+ zámek</t>
  </si>
  <si>
    <t xml:space="preserve">sada</t>
  </si>
  <si>
    <t xml:space="preserve">-1307640774</t>
  </si>
  <si>
    <t xml:space="preserve">19</t>
  </si>
  <si>
    <t xml:space="preserve">642-pc 2</t>
  </si>
  <si>
    <t xml:space="preserve">Oprava poštovní schránky</t>
  </si>
  <si>
    <t xml:space="preserve">5657919</t>
  </si>
  <si>
    <t xml:space="preserve">20</t>
  </si>
  <si>
    <t xml:space="preserve">642-pc 3</t>
  </si>
  <si>
    <t xml:space="preserve">Vyčistit dlažbu na WC a přespárování</t>
  </si>
  <si>
    <t xml:space="preserve">hod</t>
  </si>
  <si>
    <t xml:space="preserve">-943061013</t>
  </si>
  <si>
    <t xml:space="preserve">642-pc 4</t>
  </si>
  <si>
    <t xml:space="preserve">Oprava zdi a podlahy u vyměněné zárubně</t>
  </si>
  <si>
    <t xml:space="preserve">739585945</t>
  </si>
  <si>
    <t xml:space="preserve">1+1</t>
  </si>
  <si>
    <t xml:space="preserve">22</t>
  </si>
  <si>
    <t xml:space="preserve">642-pc 5</t>
  </si>
  <si>
    <t xml:space="preserve">Vyčištění parapetů vnitřních m.č.5,6</t>
  </si>
  <si>
    <t xml:space="preserve">36020999</t>
  </si>
  <si>
    <t xml:space="preserve">23</t>
  </si>
  <si>
    <t xml:space="preserve">642-pc 6</t>
  </si>
  <si>
    <t xml:space="preserve">Vyčištění parapetů vnějších  6ks</t>
  </si>
  <si>
    <t xml:space="preserve">816450898</t>
  </si>
  <si>
    <t xml:space="preserve">1,5</t>
  </si>
  <si>
    <t xml:space="preserve">Ostatní konstrukce a práce, bourání</t>
  </si>
  <si>
    <t xml:space="preserve">24</t>
  </si>
  <si>
    <t xml:space="preserve">949101111</t>
  </si>
  <si>
    <t xml:space="preserve">Lešení pomocné pro objekty pozemních staveb s lešeňovou podlahou v do 1,9 m zatížení do 150 kg/m2</t>
  </si>
  <si>
    <t xml:space="preserve">-891642537</t>
  </si>
  <si>
    <t xml:space="preserve">4,5*1,2</t>
  </si>
  <si>
    <t xml:space="preserve">25</t>
  </si>
  <si>
    <t xml:space="preserve">952901111</t>
  </si>
  <si>
    <t xml:space="preserve">Vyčištění budov bytové a občanské výstavby při výšce podlaží do 4 m</t>
  </si>
  <si>
    <t xml:space="preserve">-219558713</t>
  </si>
  <si>
    <t xml:space="preserve">67,1+4,7*1,2"balkon"+5"chodba BD"</t>
  </si>
  <si>
    <t xml:space="preserve">26</t>
  </si>
  <si>
    <t xml:space="preserve">952-pc 1</t>
  </si>
  <si>
    <t xml:space="preserve">Odvoz a likvidace háčků, světel, kuchyňské linky, digestoře,  garnýží, skříňky zrcadlové, žaluzií, držáku na televizi</t>
  </si>
  <si>
    <t xml:space="preserve">552752023</t>
  </si>
  <si>
    <t xml:space="preserve">27</t>
  </si>
  <si>
    <t xml:space="preserve">952-pc 2</t>
  </si>
  <si>
    <t xml:space="preserve">Odvoz dveří</t>
  </si>
  <si>
    <t xml:space="preserve">2132028333</t>
  </si>
  <si>
    <t xml:space="preserve">28</t>
  </si>
  <si>
    <t xml:space="preserve">952-pc 3</t>
  </si>
  <si>
    <t xml:space="preserve">Vyklizení bytu a chodby u balkonu</t>
  </si>
  <si>
    <t xml:space="preserve">1571090759</t>
  </si>
  <si>
    <t xml:space="preserve">29</t>
  </si>
  <si>
    <t xml:space="preserve">962031132</t>
  </si>
  <si>
    <t xml:space="preserve">Bourání příček nebo přizdívek z cihel pálených plných tl do 100 mm</t>
  </si>
  <si>
    <t xml:space="preserve">-102887518</t>
  </si>
  <si>
    <t xml:space="preserve">1,6*0,5</t>
  </si>
  <si>
    <t xml:space="preserve">30</t>
  </si>
  <si>
    <t xml:space="preserve">965081213</t>
  </si>
  <si>
    <t xml:space="preserve">Bourání podlah z dlaždic keramických  tl do 10 mm plochy přes 1 m2-koupelna</t>
  </si>
  <si>
    <t xml:space="preserve">500580874</t>
  </si>
  <si>
    <t xml:space="preserve">31</t>
  </si>
  <si>
    <t xml:space="preserve">968072455</t>
  </si>
  <si>
    <t xml:space="preserve">Vybourání kovových dveřních zárubní pl do 2 m2</t>
  </si>
  <si>
    <t xml:space="preserve">231920989</t>
  </si>
  <si>
    <t xml:space="preserve">0,8*2,0*2</t>
  </si>
  <si>
    <t xml:space="preserve">32</t>
  </si>
  <si>
    <t xml:space="preserve">978011121</t>
  </si>
  <si>
    <t xml:space="preserve">Otlučení (osekání) vnitřní vápenné nebo vápenocementové omítky stropů v rozsahu přes 5 do 10 %</t>
  </si>
  <si>
    <t xml:space="preserve">-909525033</t>
  </si>
  <si>
    <t xml:space="preserve">67,1</t>
  </si>
  <si>
    <t xml:space="preserve">33</t>
  </si>
  <si>
    <t xml:space="preserve">978013161</t>
  </si>
  <si>
    <t xml:space="preserve">Otlučení (osekání) vnitřní vápenné nebo vápenocementové omítky stěn v rozsahu přes 30 do 40 %</t>
  </si>
  <si>
    <t xml:space="preserve">-1039759798</t>
  </si>
  <si>
    <t xml:space="preserve">34</t>
  </si>
  <si>
    <t xml:space="preserve">978013191</t>
  </si>
  <si>
    <t xml:space="preserve">Otlučení (osekání) vnitřní vápenné nebo vápenocementové omítky stěn v rozsahu přes 50 do 100 %</t>
  </si>
  <si>
    <t xml:space="preserve">-1392987843</t>
  </si>
  <si>
    <t xml:space="preserve">2,2*0,6+0,6*0,6+0,6*0,9*2+0,6*0,3"kuchyn"</t>
  </si>
  <si>
    <t xml:space="preserve">"koupelna"(1,9+1,6)*2*2,1+0,06-0,6*2,0</t>
  </si>
  <si>
    <t xml:space="preserve">35</t>
  </si>
  <si>
    <t xml:space="preserve">9780595411</t>
  </si>
  <si>
    <t xml:space="preserve">Odsekání a odebrání obkladů stěn z vnitřních obkládaček plochy přes 1 m2 </t>
  </si>
  <si>
    <t xml:space="preserve">-2121246700</t>
  </si>
  <si>
    <t xml:space="preserve">997</t>
  </si>
  <si>
    <t xml:space="preserve">Přesun sutě</t>
  </si>
  <si>
    <t xml:space="preserve">36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</si>
  <si>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</si>
  <si>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</si>
  <si>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</si>
  <si>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86947374</t>
  </si>
  <si>
    <t xml:space="preserve">37</t>
  </si>
  <si>
    <t xml:space="preserve">997013501</t>
  </si>
  <si>
    <t xml:space="preserve">Odvoz suti a vybouraných hmot na skládku nebo meziskládku do 1 km se složením</t>
  </si>
  <si>
    <t xml:space="preserve">-224956257</t>
  </si>
  <si>
    <t xml:space="preserve">38</t>
  </si>
  <si>
    <t xml:space="preserve">997013509</t>
  </si>
  <si>
    <t xml:space="preserve">Příplatek k odvozu suti a vybouraných hmot na skládku ZKD 1 km přes 1 km</t>
  </si>
  <si>
    <t xml:space="preserve">-1588439688</t>
  </si>
  <si>
    <t xml:space="preserve">6,634*14 'Přepočtené koeficientem množství</t>
  </si>
  <si>
    <t xml:space="preserve">39</t>
  </si>
  <si>
    <t xml:space="preserve">997013601</t>
  </si>
  <si>
    <t xml:space="preserve">Poplatek za uložení na skládce (skládkovné) stavebního odpadu betonového kód odpadu 17 01 01</t>
  </si>
  <si>
    <t xml:space="preserve">-481235811</t>
  </si>
  <si>
    <t xml:space="preserve">998</t>
  </si>
  <si>
    <t xml:space="preserve">Přesun hmot</t>
  </si>
  <si>
    <t xml:space="preserve">40</t>
  </si>
  <si>
    <t xml:space="preserve">998018002</t>
  </si>
  <si>
    <t xml:space="preserve">Přesun hmot pro budovy ruční pro budovy v přes 6 do 12 m</t>
  </si>
  <si>
    <t xml:space="preserve">963713553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</si>
  <si>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</si>
  <si>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</si>
  <si>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</si>
  <si>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</si>
  <si>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41</t>
  </si>
  <si>
    <t xml:space="preserve">722190901</t>
  </si>
  <si>
    <t xml:space="preserve">Uzavření nebo otevření vodovodního potrubí při opravách</t>
  </si>
  <si>
    <t xml:space="preserve">-1224596706</t>
  </si>
  <si>
    <t xml:space="preserve">42</t>
  </si>
  <si>
    <t xml:space="preserve">7221-pc 1</t>
  </si>
  <si>
    <t xml:space="preserve">Výměna nebo kontrola uzávěru teplé a studené vody</t>
  </si>
  <si>
    <t xml:space="preserve">-618440575</t>
  </si>
  <si>
    <t xml:space="preserve">43</t>
  </si>
  <si>
    <t xml:space="preserve">998722312</t>
  </si>
  <si>
    <t xml:space="preserve">Přesun hmot procentní pro vnitřní vodovod ruční v objektech v přes 6 do 12 m</t>
  </si>
  <si>
    <t xml:space="preserve">%</t>
  </si>
  <si>
    <t xml:space="preserve">-2069830436</t>
  </si>
  <si>
    <t xml:space="preserve">725</t>
  </si>
  <si>
    <t xml:space="preserve">Zdravotechnika - zařizovací předměty</t>
  </si>
  <si>
    <t xml:space="preserve">44</t>
  </si>
  <si>
    <t xml:space="preserve">M</t>
  </si>
  <si>
    <t xml:space="preserve">5411-pc 1</t>
  </si>
  <si>
    <t xml:space="preserve">D+m sporák elektrický se skloker.deskou v barvě bílé, varná deska se 4-mi varnými zónami), specifikace v PD</t>
  </si>
  <si>
    <t xml:space="preserve">-1054651842</t>
  </si>
  <si>
    <t xml:space="preserve">45</t>
  </si>
  <si>
    <t xml:space="preserve">7256-pc 2</t>
  </si>
  <si>
    <t xml:space="preserve">Vyřazení sporáku na základě vyřazovacího protokolu, následná likvidace sporáku</t>
  </si>
  <si>
    <t xml:space="preserve">soubor</t>
  </si>
  <si>
    <t xml:space="preserve">1030563373</t>
  </si>
  <si>
    <t xml:space="preserve">46</t>
  </si>
  <si>
    <t xml:space="preserve">725110814</t>
  </si>
  <si>
    <t xml:space="preserve">Demontáž klozetu Kombi</t>
  </si>
  <si>
    <t xml:space="preserve">-1227417563</t>
  </si>
  <si>
    <t xml:space="preserve">47</t>
  </si>
  <si>
    <t xml:space="preserve">725112171.1</t>
  </si>
  <si>
    <t xml:space="preserve">Kombi klozet s hlubokým splachováním odpad vodorovný včetně hadičky a rohového ventilu</t>
  </si>
  <si>
    <t xml:space="preserve">-1812433422</t>
  </si>
  <si>
    <t xml:space="preserve">48</t>
  </si>
  <si>
    <t xml:space="preserve">725210821</t>
  </si>
  <si>
    <t xml:space="preserve">Demontáž umyvadla včetně skříňky</t>
  </si>
  <si>
    <t xml:space="preserve">-441817762</t>
  </si>
  <si>
    <t xml:space="preserve">49</t>
  </si>
  <si>
    <t xml:space="preserve">725211602</t>
  </si>
  <si>
    <t xml:space="preserve">Umyvadlo keramické včetně sifonu </t>
  </si>
  <si>
    <t xml:space="preserve">-1543850321</t>
  </si>
  <si>
    <t xml:space="preserve">50</t>
  </si>
  <si>
    <t xml:space="preserve">725220842</t>
  </si>
  <si>
    <t xml:space="preserve">Demontáž vany</t>
  </si>
  <si>
    <t xml:space="preserve">212138958</t>
  </si>
  <si>
    <t xml:space="preserve">51</t>
  </si>
  <si>
    <t xml:space="preserve">725222113.TKO</t>
  </si>
  <si>
    <t xml:space="preserve">D+m vana +sifon - stejná jako původní+ uzemnění</t>
  </si>
  <si>
    <t xml:space="preserve">-917076175</t>
  </si>
  <si>
    <t xml:space="preserve">52</t>
  </si>
  <si>
    <t xml:space="preserve">725310823</t>
  </si>
  <si>
    <t xml:space="preserve">Demontáž dřez jednoduchý vestavěný v kuchyňských sestavách bez výtokových armatur</t>
  </si>
  <si>
    <t xml:space="preserve">-1158290297</t>
  </si>
  <si>
    <t xml:space="preserve">53</t>
  </si>
  <si>
    <t xml:space="preserve">7256-pc 3</t>
  </si>
  <si>
    <t xml:space="preserve">Výměna přípravy na pračku</t>
  </si>
  <si>
    <t xml:space="preserve">-1491558747</t>
  </si>
  <si>
    <t xml:space="preserve">54</t>
  </si>
  <si>
    <t xml:space="preserve">725820801</t>
  </si>
  <si>
    <t xml:space="preserve">Demontáž baterie nástěnné do G 3 / 4</t>
  </si>
  <si>
    <t xml:space="preserve">-258526856</t>
  </si>
  <si>
    <t xml:space="preserve">55</t>
  </si>
  <si>
    <t xml:space="preserve">725820802</t>
  </si>
  <si>
    <t xml:space="preserve">Demontáž baterie stojánkové do jednoho otvoru</t>
  </si>
  <si>
    <t xml:space="preserve">-1722966428</t>
  </si>
  <si>
    <t xml:space="preserve">56</t>
  </si>
  <si>
    <t xml:space="preserve">725822613</t>
  </si>
  <si>
    <t xml:space="preserve">Baterie umyvadlová stojánková páková s výpustí</t>
  </si>
  <si>
    <t xml:space="preserve">1567175579</t>
  </si>
  <si>
    <t xml:space="preserve">57</t>
  </si>
  <si>
    <t xml:space="preserve">725831312</t>
  </si>
  <si>
    <t xml:space="preserve">Baterie vanová nástěnná páková s příslušenstvím a pevným držákem</t>
  </si>
  <si>
    <t xml:space="preserve">-1350761195</t>
  </si>
  <si>
    <t xml:space="preserve">58</t>
  </si>
  <si>
    <t xml:space="preserve">998725312</t>
  </si>
  <si>
    <t xml:space="preserve">Přesun hmot procentní pro zařizovací předměty ruční v objektech v přes 6 do 12 m</t>
  </si>
  <si>
    <t xml:space="preserve">1489827749</t>
  </si>
  <si>
    <t xml:space="preserve">734</t>
  </si>
  <si>
    <t xml:space="preserve">Ústřední vytápění - armatury</t>
  </si>
  <si>
    <t xml:space="preserve">59</t>
  </si>
  <si>
    <t xml:space="preserve">734-pc  1</t>
  </si>
  <si>
    <t xml:space="preserve">Demontáž termohlavic a osazení nových termo hlav </t>
  </si>
  <si>
    <t xml:space="preserve">576128</t>
  </si>
  <si>
    <t xml:space="preserve">60</t>
  </si>
  <si>
    <t xml:space="preserve">998734312</t>
  </si>
  <si>
    <t xml:space="preserve">Přesun hmot procentní pro armatury ruční v objektech v přes 6 do 12 m</t>
  </si>
  <si>
    <t xml:space="preserve">1982814892</t>
  </si>
  <si>
    <t xml:space="preserve">735</t>
  </si>
  <si>
    <t xml:space="preserve">Ústřední vytápění - otopná tělesa</t>
  </si>
  <si>
    <t xml:space="preserve">61</t>
  </si>
  <si>
    <t xml:space="preserve">735152480.KRD</t>
  </si>
  <si>
    <t xml:space="preserve">Otopné těleso panelové VK dvoudeskové -podobné jako původní</t>
  </si>
  <si>
    <t xml:space="preserve">-1048028868</t>
  </si>
  <si>
    <t xml:space="preserve">62</t>
  </si>
  <si>
    <t xml:space="preserve">735152480.KRD.1</t>
  </si>
  <si>
    <t xml:space="preserve">Otopné těleso žebříkové stejné </t>
  </si>
  <si>
    <t xml:space="preserve">-423576955</t>
  </si>
  <si>
    <t xml:space="preserve">63</t>
  </si>
  <si>
    <t xml:space="preserve">735161811</t>
  </si>
  <si>
    <t xml:space="preserve">Demontáž otopného tělesa pokoje,kuchyň a chodba</t>
  </si>
  <si>
    <t xml:space="preserve">1544856530</t>
  </si>
  <si>
    <t xml:space="preserve">64</t>
  </si>
  <si>
    <t xml:space="preserve">735161811.1</t>
  </si>
  <si>
    <t xml:space="preserve">Demontáž otopného tělesa trubkového </t>
  </si>
  <si>
    <t xml:space="preserve">618866486</t>
  </si>
  <si>
    <t xml:space="preserve">65</t>
  </si>
  <si>
    <t xml:space="preserve">735191905</t>
  </si>
  <si>
    <t xml:space="preserve">Odvzdušnění otopných těles</t>
  </si>
  <si>
    <t xml:space="preserve">-951975103</t>
  </si>
  <si>
    <t xml:space="preserve">66</t>
  </si>
  <si>
    <t xml:space="preserve">735191910</t>
  </si>
  <si>
    <t xml:space="preserve">Napuštění vody do otopných těles</t>
  </si>
  <si>
    <t xml:space="preserve">-1302006890</t>
  </si>
  <si>
    <t xml:space="preserve">67</t>
  </si>
  <si>
    <t xml:space="preserve">735494811</t>
  </si>
  <si>
    <t xml:space="preserve">Vypuštění vody z otopných těles</t>
  </si>
  <si>
    <t xml:space="preserve">-2146430543</t>
  </si>
  <si>
    <t xml:space="preserve">68</t>
  </si>
  <si>
    <t xml:space="preserve">7358908021</t>
  </si>
  <si>
    <t xml:space="preserve">Přemístění demontovaného otopného tělesa vodorovně 100 m v objektech výšky přes 6 do 12 m</t>
  </si>
  <si>
    <t xml:space="preserve">-32817255</t>
  </si>
  <si>
    <t xml:space="preserve">0,063*6</t>
  </si>
  <si>
    <t xml:space="preserve">69</t>
  </si>
  <si>
    <t xml:space="preserve">998735312</t>
  </si>
  <si>
    <t xml:space="preserve">Přesun hmot procentní pro otopná tělesa ruční v objektech v přes 6 do 12 m</t>
  </si>
  <si>
    <t xml:space="preserve">-1279213560</t>
  </si>
  <si>
    <t xml:space="preserve">741</t>
  </si>
  <si>
    <t xml:space="preserve">Elektroinstalace - silnoproud</t>
  </si>
  <si>
    <t xml:space="preserve">70</t>
  </si>
  <si>
    <t xml:space="preserve">741310101</t>
  </si>
  <si>
    <t xml:space="preserve">Výměna vypínačů, dvou vypínačů, zásuvek, dvou zásuvek, STA</t>
  </si>
  <si>
    <t xml:space="preserve">-2127774561</t>
  </si>
  <si>
    <t xml:space="preserve">16+2+8+3</t>
  </si>
  <si>
    <t xml:space="preserve">71</t>
  </si>
  <si>
    <t xml:space="preserve">741330335.1</t>
  </si>
  <si>
    <t xml:space="preserve">Montáž ovladač tlačítkový vestavný-objímka se žárovkou</t>
  </si>
  <si>
    <t xml:space="preserve">-1641833484</t>
  </si>
  <si>
    <t xml:space="preserve">72</t>
  </si>
  <si>
    <t xml:space="preserve">34512200.1</t>
  </si>
  <si>
    <t xml:space="preserve">objímka žárovky E14 svorcová 1253-040 termoplast</t>
  </si>
  <si>
    <t xml:space="preserve">-859366777</t>
  </si>
  <si>
    <t xml:space="preserve">73</t>
  </si>
  <si>
    <t xml:space="preserve">34774102</t>
  </si>
  <si>
    <t xml:space="preserve">žárovka LED E27/6W</t>
  </si>
  <si>
    <t xml:space="preserve">-989070938</t>
  </si>
  <si>
    <t xml:space="preserve">74</t>
  </si>
  <si>
    <t xml:space="preserve">741371841R</t>
  </si>
  <si>
    <t xml:space="preserve">Demontáž svítidla interiérového </t>
  </si>
  <si>
    <t xml:space="preserve">-295600882</t>
  </si>
  <si>
    <t xml:space="preserve">75</t>
  </si>
  <si>
    <t xml:space="preserve">741810001R</t>
  </si>
  <si>
    <t xml:space="preserve">Celková prohlídka elektrického rozvodu a zařízení do 100 000,- Kč včetně revize,liniové schema rozvaděče,štítek výrobce rozváděče a výpočet oteplení rozvaděče.</t>
  </si>
  <si>
    <t xml:space="preserve">-1163896476</t>
  </si>
  <si>
    <t xml:space="preserve">76</t>
  </si>
  <si>
    <t xml:space="preserve">741811011</t>
  </si>
  <si>
    <t xml:space="preserve">Kontrola rozvaděč nn silový hmotnosti do 200 kg</t>
  </si>
  <si>
    <t xml:space="preserve">238116449</t>
  </si>
  <si>
    <t xml:space="preserve">77</t>
  </si>
  <si>
    <t xml:space="preserve">7419-pc  1</t>
  </si>
  <si>
    <t xml:space="preserve">D+m svítidlo bytové žárovkové stropní, včetně svět. zdrojů a recykl. poplatku-chodba</t>
  </si>
  <si>
    <t xml:space="preserve">1922012664</t>
  </si>
  <si>
    <t xml:space="preserve">78</t>
  </si>
  <si>
    <t xml:space="preserve">7419-pc 1a</t>
  </si>
  <si>
    <t xml:space="preserve">D+m svítidlo bytové  žárovkové stropní včetně svět.zdrojů a recykl.poplatku do vlhkého prostředí-koupelna, WC</t>
  </si>
  <si>
    <t xml:space="preserve">-1603247227</t>
  </si>
  <si>
    <t xml:space="preserve">79</t>
  </si>
  <si>
    <t xml:space="preserve">7419-pc 2</t>
  </si>
  <si>
    <t xml:space="preserve">D+M osvětlení kuchyňské linky pod horníma skříňkama</t>
  </si>
  <si>
    <t xml:space="preserve">-1050825228</t>
  </si>
  <si>
    <t xml:space="preserve">80</t>
  </si>
  <si>
    <t xml:space="preserve">7419-pc 3</t>
  </si>
  <si>
    <t xml:space="preserve">Demontáž stávající elektroinstalace</t>
  </si>
  <si>
    <t xml:space="preserve">-1540248074</t>
  </si>
  <si>
    <t xml:space="preserve">81</t>
  </si>
  <si>
    <t xml:space="preserve">7419-pc 5</t>
  </si>
  <si>
    <t xml:space="preserve">Úprava schodištového rozvaděče</t>
  </si>
  <si>
    <t xml:space="preserve">-85509350</t>
  </si>
  <si>
    <t xml:space="preserve">82</t>
  </si>
  <si>
    <t xml:space="preserve">7419-pc 6</t>
  </si>
  <si>
    <t xml:space="preserve">Pomocný instalační materiál (svorky, sádra, aj.)</t>
  </si>
  <si>
    <t xml:space="preserve">624669140</t>
  </si>
  <si>
    <t xml:space="preserve">83</t>
  </si>
  <si>
    <t xml:space="preserve">998741312</t>
  </si>
  <si>
    <t xml:space="preserve">Přesun hmot procentní pro silnoproud ruční v objektech v přes 6 do 12 m</t>
  </si>
  <si>
    <t xml:space="preserve">-95958596</t>
  </si>
  <si>
    <t xml:space="preserve">742</t>
  </si>
  <si>
    <t xml:space="preserve">Elektroinstalace - slaboproud</t>
  </si>
  <si>
    <t xml:space="preserve">84</t>
  </si>
  <si>
    <t xml:space="preserve">742310006</t>
  </si>
  <si>
    <t xml:space="preserve">Montáž domácího nástěnného audio/video telefonu včetně zprovoznění</t>
  </si>
  <si>
    <t xml:space="preserve">158921457</t>
  </si>
  <si>
    <t xml:space="preserve">85</t>
  </si>
  <si>
    <t xml:space="preserve">38226805</t>
  </si>
  <si>
    <t xml:space="preserve">domovní telefon s ovládáním elektrického zámku</t>
  </si>
  <si>
    <t xml:space="preserve">-740785504</t>
  </si>
  <si>
    <t xml:space="preserve">86</t>
  </si>
  <si>
    <t xml:space="preserve">742310806</t>
  </si>
  <si>
    <t xml:space="preserve">Demontáž domácího nástěnného audio/video telefonu</t>
  </si>
  <si>
    <t xml:space="preserve">-779864750</t>
  </si>
  <si>
    <t xml:space="preserve">87</t>
  </si>
  <si>
    <t xml:space="preserve">742-pc 1</t>
  </si>
  <si>
    <t xml:space="preserve">Výměna zvonku</t>
  </si>
  <si>
    <t xml:space="preserve">-34062032</t>
  </si>
  <si>
    <t xml:space="preserve">88</t>
  </si>
  <si>
    <t xml:space="preserve">742-pc 2</t>
  </si>
  <si>
    <t xml:space="preserve">Výměna požárního hlásiče</t>
  </si>
  <si>
    <t xml:space="preserve">-1862369984</t>
  </si>
  <si>
    <t xml:space="preserve">89</t>
  </si>
  <si>
    <t xml:space="preserve">998742312</t>
  </si>
  <si>
    <t xml:space="preserve">Přesun hmot procentní pro slaboproud ruční v objektech v do 12 m</t>
  </si>
  <si>
    <t xml:space="preserve">1397174670</t>
  </si>
  <si>
    <t xml:space="preserve">751</t>
  </si>
  <si>
    <t xml:space="preserve">Vzduchotechnika</t>
  </si>
  <si>
    <t xml:space="preserve">90</t>
  </si>
  <si>
    <t xml:space="preserve">42914-pc1</t>
  </si>
  <si>
    <t xml:space="preserve">ventilátor nástěnný s časových doběhem</t>
  </si>
  <si>
    <t xml:space="preserve">144437678</t>
  </si>
  <si>
    <t xml:space="preserve">91</t>
  </si>
  <si>
    <t xml:space="preserve">751111012</t>
  </si>
  <si>
    <t xml:space="preserve">Montáž ventilátoru axiálního nízkotlakého nástěnného základního D přes 100 do 200 mm</t>
  </si>
  <si>
    <t xml:space="preserve">1537378780</t>
  </si>
  <si>
    <t xml:space="preserve">92</t>
  </si>
  <si>
    <t xml:space="preserve">751111811</t>
  </si>
  <si>
    <t xml:space="preserve">Demontáž ventilátoru axiálního nízkotlakého kruhové potrubí D do 200 mm</t>
  </si>
  <si>
    <t xml:space="preserve">-519189211</t>
  </si>
  <si>
    <t xml:space="preserve">93</t>
  </si>
  <si>
    <t xml:space="preserve">7511-pc 2</t>
  </si>
  <si>
    <t xml:space="preserve">Napojení ventilátoru na elektroinstalaci</t>
  </si>
  <si>
    <t xml:space="preserve">1082424079</t>
  </si>
  <si>
    <t xml:space="preserve">94</t>
  </si>
  <si>
    <t xml:space="preserve">998751311</t>
  </si>
  <si>
    <t xml:space="preserve">Přesun hmot procentní pro vzduchotechniku ruční v objektech v do 12 m</t>
  </si>
  <si>
    <t xml:space="preserve">-930615000</t>
  </si>
  <si>
    <t xml:space="preserve">766</t>
  </si>
  <si>
    <t xml:space="preserve">Konstrukce truhlářské</t>
  </si>
  <si>
    <t xml:space="preserve">95</t>
  </si>
  <si>
    <t xml:space="preserve">766-pc 1</t>
  </si>
  <si>
    <t xml:space="preserve">Výměna dveří do koupelny,WC - dveře bílé, plné 60/197cm včetně kování, klik, zámku a větracích mřížek</t>
  </si>
  <si>
    <t xml:space="preserve">-341547012</t>
  </si>
  <si>
    <t xml:space="preserve">96</t>
  </si>
  <si>
    <t xml:space="preserve">766-pc 2</t>
  </si>
  <si>
    <t xml:space="preserve">Výměna dveří do pokojů a kuchyně- dveře bílé, prosklené  80/197cm včetně kování, klik, zámku </t>
  </si>
  <si>
    <t xml:space="preserve">1091505970</t>
  </si>
  <si>
    <t xml:space="preserve">97</t>
  </si>
  <si>
    <t xml:space="preserve">766-pc 4</t>
  </si>
  <si>
    <t xml:space="preserve">D+m vchodových dveří včetně zárubně a prahu-viz TZ</t>
  </si>
  <si>
    <t xml:space="preserve">-648628351</t>
  </si>
  <si>
    <t xml:space="preserve">98</t>
  </si>
  <si>
    <t xml:space="preserve">766-pc 4a</t>
  </si>
  <si>
    <t xml:space="preserve">D+m vchodových dveří včetně zárubně a prahu-viz TZ-balkon-chodba BD</t>
  </si>
  <si>
    <t xml:space="preserve">-613000547</t>
  </si>
  <si>
    <t xml:space="preserve">99</t>
  </si>
  <si>
    <t xml:space="preserve">766-pc 5</t>
  </si>
  <si>
    <t xml:space="preserve">Vyměna parapetu u okna včetně zapravení dl.1,2m-m.č.2</t>
  </si>
  <si>
    <t xml:space="preserve">1268187413</t>
  </si>
  <si>
    <t xml:space="preserve">100</t>
  </si>
  <si>
    <t xml:space="preserve">766-pc 6</t>
  </si>
  <si>
    <t xml:space="preserve">Oprava, vyčištění, seřízení a doplnění těsnění u oken </t>
  </si>
  <si>
    <t xml:space="preserve">-1097835880</t>
  </si>
  <si>
    <t xml:space="preserve">101</t>
  </si>
  <si>
    <t xml:space="preserve">766-pc 7</t>
  </si>
  <si>
    <t xml:space="preserve">D+m kuchynské linky- spodní skříňky včetně dřezu, stoj.baterie, prostoru pro sporák a horní skříňky včetně digestoře</t>
  </si>
  <si>
    <t xml:space="preserve">-998473176</t>
  </si>
  <si>
    <t xml:space="preserve">102</t>
  </si>
  <si>
    <t xml:space="preserve">998766312</t>
  </si>
  <si>
    <t xml:space="preserve">Přesun hmot procentní pro kce truhlářské ruční v objektech v přes 6 do 12 m</t>
  </si>
  <si>
    <t xml:space="preserve">-1848741104</t>
  </si>
  <si>
    <t xml:space="preserve">771</t>
  </si>
  <si>
    <t xml:space="preserve">Podlahy z dlaždic</t>
  </si>
  <si>
    <t xml:space="preserve">103</t>
  </si>
  <si>
    <t xml:space="preserve">771111011</t>
  </si>
  <si>
    <t xml:space="preserve">Vysátí podkladu před pokládkou dlažby</t>
  </si>
  <si>
    <t xml:space="preserve">2134063154</t>
  </si>
  <si>
    <t xml:space="preserve">104</t>
  </si>
  <si>
    <t xml:space="preserve">771121011</t>
  </si>
  <si>
    <t xml:space="preserve">Nátěr penetrační na podlahu</t>
  </si>
  <si>
    <t xml:space="preserve">-173061244</t>
  </si>
  <si>
    <t xml:space="preserve">105</t>
  </si>
  <si>
    <t xml:space="preserve">771121021</t>
  </si>
  <si>
    <t xml:space="preserve">Broušení anhydritového podkladu před pokládkou dlažby</t>
  </si>
  <si>
    <t xml:space="preserve">-1408733424</t>
  </si>
  <si>
    <t xml:space="preserve">106</t>
  </si>
  <si>
    <t xml:space="preserve">771121025</t>
  </si>
  <si>
    <t xml:space="preserve">Broušení stávajícího podkladu před litím stěrky -balkon</t>
  </si>
  <si>
    <t xml:space="preserve">1876723105</t>
  </si>
  <si>
    <t xml:space="preserve">107</t>
  </si>
  <si>
    <t xml:space="preserve">771151011</t>
  </si>
  <si>
    <t xml:space="preserve">Samonivelační stěrka podlah pevnosti 20 MPa tl 3 mm</t>
  </si>
  <si>
    <t xml:space="preserve">-1981852227</t>
  </si>
  <si>
    <t xml:space="preserve">108</t>
  </si>
  <si>
    <t xml:space="preserve">771474114</t>
  </si>
  <si>
    <t xml:space="preserve">Montáž soklů z dlaždic keramických rovných lepených cementovým flexibilním lepidlem v přes 120 do 150 mm-na balkoně</t>
  </si>
  <si>
    <t xml:space="preserve">-2078078115</t>
  </si>
  <si>
    <t xml:space="preserve">109</t>
  </si>
  <si>
    <t xml:space="preserve">59761124</t>
  </si>
  <si>
    <t xml:space="preserve">dlažba keramická slinutá mrazuvzdorná R9/A povrch reliéfní/matný tl do 10mm přes 6 do 9ks/m2-sokl balkon</t>
  </si>
  <si>
    <t xml:space="preserve">1547547550</t>
  </si>
  <si>
    <t xml:space="preserve">2,2*0,15*1,2</t>
  </si>
  <si>
    <t xml:space="preserve">110</t>
  </si>
  <si>
    <t xml:space="preserve">771574416</t>
  </si>
  <si>
    <t xml:space="preserve">Montáž podlah keramických hladkých lepených cementovým flexibilním lepidlem přes 9 do 12 ks/m2</t>
  </si>
  <si>
    <t xml:space="preserve">331879744</t>
  </si>
  <si>
    <t xml:space="preserve">111</t>
  </si>
  <si>
    <t xml:space="preserve">59761160</t>
  </si>
  <si>
    <t xml:space="preserve">dlažba keramická slinutá mrazuvzdorná povrch hladký/matný tl do 10mm přes 9 do 12ks/m2</t>
  </si>
  <si>
    <t xml:space="preserve">-1580940353</t>
  </si>
  <si>
    <t xml:space="preserve">3*1,1 'Přepočtené koeficientem množství</t>
  </si>
  <si>
    <t xml:space="preserve">112</t>
  </si>
  <si>
    <t xml:space="preserve">771577211</t>
  </si>
  <si>
    <t xml:space="preserve">Příplatek k montáži podlah keramických lepených cementovým flexibilním lepidlem za plochu do 5 m2</t>
  </si>
  <si>
    <t xml:space="preserve">1149562958</t>
  </si>
  <si>
    <t xml:space="preserve">113</t>
  </si>
  <si>
    <t xml:space="preserve">771591112</t>
  </si>
  <si>
    <t xml:space="preserve">Izolace pod dlažbu nátěrem nebo stěrkou ve dvou vrstvách</t>
  </si>
  <si>
    <t xml:space="preserve">-339632123</t>
  </si>
  <si>
    <t xml:space="preserve">1,7*2,0</t>
  </si>
  <si>
    <t xml:space="preserve">114</t>
  </si>
  <si>
    <t xml:space="preserve">771591184</t>
  </si>
  <si>
    <t xml:space="preserve">Řezání podlah z dlaždic keramických rovné</t>
  </si>
  <si>
    <t xml:space="preserve">1220808602</t>
  </si>
  <si>
    <t xml:space="preserve">115</t>
  </si>
  <si>
    <t xml:space="preserve">998771312</t>
  </si>
  <si>
    <t xml:space="preserve">Přesun hmot procentní pro podlahy z dlaždic ruční v objektech v přes 6 do 12 m</t>
  </si>
  <si>
    <t xml:space="preserve">-318963594</t>
  </si>
  <si>
    <t xml:space="preserve">776</t>
  </si>
  <si>
    <t xml:space="preserve">Podlahy povlakové</t>
  </si>
  <si>
    <t xml:space="preserve">116</t>
  </si>
  <si>
    <t xml:space="preserve">776111115</t>
  </si>
  <si>
    <t xml:space="preserve">Broušení podkladu povlakových podlah před litím stěrky</t>
  </si>
  <si>
    <t xml:space="preserve">247825239</t>
  </si>
  <si>
    <t xml:space="preserve">6,0+25,7+14,7+16</t>
  </si>
  <si>
    <t xml:space="preserve">117</t>
  </si>
  <si>
    <t xml:space="preserve">776111311</t>
  </si>
  <si>
    <t xml:space="preserve">Vysátí podkladu povlakových podlah</t>
  </si>
  <si>
    <t xml:space="preserve">452864009</t>
  </si>
  <si>
    <t xml:space="preserve">118</t>
  </si>
  <si>
    <t xml:space="preserve">776121112</t>
  </si>
  <si>
    <t xml:space="preserve">Vodou ředitelná penetrace savého podkladu povlakových podlah</t>
  </si>
  <si>
    <t xml:space="preserve">-1028344025</t>
  </si>
  <si>
    <t xml:space="preserve">119</t>
  </si>
  <si>
    <t xml:space="preserve">776141112</t>
  </si>
  <si>
    <t xml:space="preserve">Stěrka podlahová nivelační pro vyrovnání podkladu povlakových podlah pevnosti 20 MPa tl přes 3 do 5 mm</t>
  </si>
  <si>
    <t xml:space="preserve">867143555</t>
  </si>
  <si>
    <t xml:space="preserve">120</t>
  </si>
  <si>
    <t xml:space="preserve">776201811</t>
  </si>
  <si>
    <t xml:space="preserve">Demontáž lepených povlakových podlah  ručně-PVC (vinyl)</t>
  </si>
  <si>
    <t xml:space="preserve">779616047</t>
  </si>
  <si>
    <t xml:space="preserve">6+25,7+14,7+16</t>
  </si>
  <si>
    <t xml:space="preserve">121</t>
  </si>
  <si>
    <t xml:space="preserve">776221111</t>
  </si>
  <si>
    <t xml:space="preserve">Lepení pásů z PVC standardním lepidlem</t>
  </si>
  <si>
    <t xml:space="preserve">-1479085444</t>
  </si>
  <si>
    <t xml:space="preserve">62,4</t>
  </si>
  <si>
    <t xml:space="preserve">122</t>
  </si>
  <si>
    <t xml:space="preserve">28412245</t>
  </si>
  <si>
    <t xml:space="preserve">krytina podlahová heterogenní š 1,5m tl 2mm</t>
  </si>
  <si>
    <t xml:space="preserve">818525085</t>
  </si>
  <si>
    <t xml:space="preserve">62,4*1,1 'Přepočtené koeficientem množství</t>
  </si>
  <si>
    <t xml:space="preserve">123</t>
  </si>
  <si>
    <t xml:space="preserve">776223112R</t>
  </si>
  <si>
    <t xml:space="preserve">Spoj povlakových podlahovin z PVC svařováním za studena</t>
  </si>
  <si>
    <t xml:space="preserve">1094221204</t>
  </si>
  <si>
    <t xml:space="preserve">124</t>
  </si>
  <si>
    <t xml:space="preserve">776410811</t>
  </si>
  <si>
    <t xml:space="preserve">Odstranění soklíků a lišt pryžových nebo plastových</t>
  </si>
  <si>
    <t xml:space="preserve">-1474680614</t>
  </si>
  <si>
    <t xml:space="preserve">74,69/1,1</t>
  </si>
  <si>
    <t xml:space="preserve">125</t>
  </si>
  <si>
    <t xml:space="preserve">776421111R</t>
  </si>
  <si>
    <t xml:space="preserve">Montáž a dod.obvodových lišt lepením</t>
  </si>
  <si>
    <t xml:space="preserve">2078495118</t>
  </si>
  <si>
    <t xml:space="preserve">(1,9+3,2+8,8+3,2+5,1+3,0+6,05+2,7)*2*1,1"sokl"</t>
  </si>
  <si>
    <t xml:space="preserve">126</t>
  </si>
  <si>
    <t xml:space="preserve">776-pc 1</t>
  </si>
  <si>
    <t xml:space="preserve">Osazení přechodových lišt </t>
  </si>
  <si>
    <t xml:space="preserve">208289915</t>
  </si>
  <si>
    <t xml:space="preserve">127</t>
  </si>
  <si>
    <t xml:space="preserve">998776312</t>
  </si>
  <si>
    <t xml:space="preserve">Přesun hmot procentní pro podlahy povlakové ruční v objektech v přes 6 do 12 m</t>
  </si>
  <si>
    <t xml:space="preserve">-1854190079</t>
  </si>
  <si>
    <t xml:space="preserve">781</t>
  </si>
  <si>
    <t xml:space="preserve">Dokončovací práce - obklady</t>
  </si>
  <si>
    <t xml:space="preserve">128</t>
  </si>
  <si>
    <t xml:space="preserve">781121011</t>
  </si>
  <si>
    <t xml:space="preserve">Nátěr penetrační na stěnu</t>
  </si>
  <si>
    <t xml:space="preserve">364124497</t>
  </si>
  <si>
    <t xml:space="preserve">129</t>
  </si>
  <si>
    <t xml:space="preserve">781131112</t>
  </si>
  <si>
    <t xml:space="preserve">Izolace pod obklad nátěrem nebo stěrkou ve dvou vrstvách</t>
  </si>
  <si>
    <t xml:space="preserve">-2010035551</t>
  </si>
  <si>
    <t xml:space="preserve">(1,6+0,9*2)*2,0</t>
  </si>
  <si>
    <t xml:space="preserve">130</t>
  </si>
  <si>
    <t xml:space="preserve">781472213</t>
  </si>
  <si>
    <t xml:space="preserve">Montáž obkladů keramických hladkých lepených cementovým flexibilním lepidlem přes 2 do 4 ks/m2</t>
  </si>
  <si>
    <t xml:space="preserve">-1797442428</t>
  </si>
  <si>
    <t xml:space="preserve">131</t>
  </si>
  <si>
    <t xml:space="preserve">59761703</t>
  </si>
  <si>
    <t xml:space="preserve">obklad keramický nemrazuvzdorný povrch hladký/lesklý tl do 10mm přes 2 do 4ks/m2</t>
  </si>
  <si>
    <t xml:space="preserve">164695422</t>
  </si>
  <si>
    <t xml:space="preserve">16,5*1,15 'Přepočtené koeficientem množství</t>
  </si>
  <si>
    <t xml:space="preserve">132</t>
  </si>
  <si>
    <t xml:space="preserve">781472291</t>
  </si>
  <si>
    <t xml:space="preserve">Příplatek k montáži obkladů keramických lepených cementovým flexibilním lepidlem za plochu do 10 m2</t>
  </si>
  <si>
    <t xml:space="preserve">-406802875</t>
  </si>
  <si>
    <t xml:space="preserve">133</t>
  </si>
  <si>
    <t xml:space="preserve">781493611</t>
  </si>
  <si>
    <t xml:space="preserve">Montáž vanových plastových dvířek s rámem lepených</t>
  </si>
  <si>
    <t xml:space="preserve">-2105714003</t>
  </si>
  <si>
    <t xml:space="preserve">134</t>
  </si>
  <si>
    <t xml:space="preserve">56245721</t>
  </si>
  <si>
    <t xml:space="preserve">dvířka vanová bílá 300x300mm</t>
  </si>
  <si>
    <t xml:space="preserve">1719065538</t>
  </si>
  <si>
    <t xml:space="preserve">135</t>
  </si>
  <si>
    <t xml:space="preserve">998781312</t>
  </si>
  <si>
    <t xml:space="preserve">Přesun hmot procentní pro obklady keramické ruční v objektech v přes 6 do 12 m</t>
  </si>
  <si>
    <t xml:space="preserve">2040384024</t>
  </si>
  <si>
    <t xml:space="preserve">783</t>
  </si>
  <si>
    <t xml:space="preserve">Dokončovací práce - nátěry</t>
  </si>
  <si>
    <t xml:space="preserve">136</t>
  </si>
  <si>
    <t xml:space="preserve">783301311</t>
  </si>
  <si>
    <t xml:space="preserve">Odmaštění zámečnických konstrukcí vodou ředitelným odmašťovačem</t>
  </si>
  <si>
    <t xml:space="preserve">663067422</t>
  </si>
  <si>
    <t xml:space="preserve">4,8*0,25*(3)+4,6*0,25*2</t>
  </si>
  <si>
    <t xml:space="preserve">137</t>
  </si>
  <si>
    <t xml:space="preserve">783306801</t>
  </si>
  <si>
    <t xml:space="preserve">Odstranění nátěru ze zámečnických konstrukcí obroušením</t>
  </si>
  <si>
    <t xml:space="preserve">-1364918758</t>
  </si>
  <si>
    <t xml:space="preserve">5,9</t>
  </si>
  <si>
    <t xml:space="preserve">138</t>
  </si>
  <si>
    <t xml:space="preserve">783314101</t>
  </si>
  <si>
    <t xml:space="preserve">Základní jednonásobný syntetický nátěr zámečnických konstrukcí</t>
  </si>
  <si>
    <t xml:space="preserve">69663666</t>
  </si>
  <si>
    <t xml:space="preserve">139</t>
  </si>
  <si>
    <t xml:space="preserve">783315101</t>
  </si>
  <si>
    <t xml:space="preserve">Mezinátěr jednonásobný syntetický standardní zámečnických konstrukcí</t>
  </si>
  <si>
    <t xml:space="preserve">-787788628</t>
  </si>
  <si>
    <t xml:space="preserve">140</t>
  </si>
  <si>
    <t xml:space="preserve">783317101</t>
  </si>
  <si>
    <t xml:space="preserve">Krycí jednonásobný syntetický standardní nátěr zámečnických konstrukcí</t>
  </si>
  <si>
    <t xml:space="preserve">255480781</t>
  </si>
  <si>
    <t xml:space="preserve">141</t>
  </si>
  <si>
    <t xml:space="preserve">783901451</t>
  </si>
  <si>
    <t xml:space="preserve">Zametení betonových podlah před provedením nátěru-balkon</t>
  </si>
  <si>
    <t xml:space="preserve">951279898</t>
  </si>
  <si>
    <t xml:space="preserve">4,6*1,2+1,0*0,25*2</t>
  </si>
  <si>
    <t xml:space="preserve">142</t>
  </si>
  <si>
    <t xml:space="preserve">783901453</t>
  </si>
  <si>
    <t xml:space="preserve">Vysátí betonových podlah před provedením nátěru-balkon</t>
  </si>
  <si>
    <t xml:space="preserve">521101827</t>
  </si>
  <si>
    <t xml:space="preserve">143</t>
  </si>
  <si>
    <t xml:space="preserve">783933151</t>
  </si>
  <si>
    <t xml:space="preserve">Penetrační epoxidový nátěr hladkých betonových podlah-balkon</t>
  </si>
  <si>
    <t xml:space="preserve">1557209915</t>
  </si>
  <si>
    <t xml:space="preserve">144</t>
  </si>
  <si>
    <t xml:space="preserve">783937163</t>
  </si>
  <si>
    <t xml:space="preserve">Krycí dvojnásobný epoxidový rozpouštědlový nátěr betonové podlahy-balkon</t>
  </si>
  <si>
    <t xml:space="preserve">-1584091535</t>
  </si>
  <si>
    <t xml:space="preserve">145</t>
  </si>
  <si>
    <t xml:space="preserve">783997151</t>
  </si>
  <si>
    <t xml:space="preserve">Příplatek k cenám krycího nátěru betonové podlahy za protiskluznou úpravu-balkon</t>
  </si>
  <si>
    <t xml:space="preserve">921838061</t>
  </si>
  <si>
    <t xml:space="preserve">146</t>
  </si>
  <si>
    <t xml:space="preserve">783-pc 1</t>
  </si>
  <si>
    <t xml:space="preserve">Nátěr trub u 9 radiátorů+ nátěr jednoho radiátoru na WC</t>
  </si>
  <si>
    <t xml:space="preserve">230435183</t>
  </si>
  <si>
    <t xml:space="preserve">784</t>
  </si>
  <si>
    <t xml:space="preserve">Dokončovací práce - malby a tapety</t>
  </si>
  <si>
    <t xml:space="preserve">147</t>
  </si>
  <si>
    <t xml:space="preserve">784121001</t>
  </si>
  <si>
    <t xml:space="preserve">Oškrabání malby v místnostech v do 3,80 m</t>
  </si>
  <si>
    <t xml:space="preserve">1531961830</t>
  </si>
  <si>
    <t xml:space="preserve">"1"(1,9+3,2)*2*2,65</t>
  </si>
  <si>
    <t xml:space="preserve">"2"(8,8+3,2)*2*2,65</t>
  </si>
  <si>
    <t xml:space="preserve">"3"(1,0+1,6)*2*2,5</t>
  </si>
  <si>
    <t xml:space="preserve">"4"(1,6+2,0)*2*2,0+4</t>
  </si>
  <si>
    <t xml:space="preserve">"5"5,15*2,65*2+(3,1+2,7)*0,5*2,65*2</t>
  </si>
  <si>
    <t xml:space="preserve">"6"(6,05+2,7)*2*2,65</t>
  </si>
  <si>
    <t xml:space="preserve">148</t>
  </si>
  <si>
    <t xml:space="preserve">784121011</t>
  </si>
  <si>
    <t xml:space="preserve">Rozmývání podkladu po oškrabání malby v místnostech v do 3,80 m</t>
  </si>
  <si>
    <t xml:space="preserve">720002197</t>
  </si>
  <si>
    <t xml:space="preserve">278,17</t>
  </si>
  <si>
    <t xml:space="preserve">149</t>
  </si>
  <si>
    <t xml:space="preserve">784181101</t>
  </si>
  <si>
    <t xml:space="preserve">Základní akrylátová jednonásobná bezbarvá penetrace podkladu v místnostech v do 3,80 m</t>
  </si>
  <si>
    <t xml:space="preserve">224609689</t>
  </si>
  <si>
    <t xml:space="preserve">150</t>
  </si>
  <si>
    <t xml:space="preserve">784221101</t>
  </si>
  <si>
    <t xml:space="preserve">Dvojnásobné bílé malby ze směsí za sucha dobře otěruvzdorných v místnostech do 3,80 m</t>
  </si>
  <si>
    <t xml:space="preserve">-874881786</t>
  </si>
  <si>
    <t xml:space="preserve">HZS</t>
  </si>
  <si>
    <t xml:space="preserve">Hodinové zúčtovací sazby</t>
  </si>
  <si>
    <t xml:space="preserve">151</t>
  </si>
  <si>
    <t xml:space="preserve">HZS2211</t>
  </si>
  <si>
    <t xml:space="preserve">Hodinová zúčtovací sazba instalatér</t>
  </si>
  <si>
    <t xml:space="preserve">512</t>
  </si>
  <si>
    <t xml:space="preserve">914599287</t>
  </si>
  <si>
    <t xml:space="preserve">152</t>
  </si>
  <si>
    <t xml:space="preserve">HZS2231</t>
  </si>
  <si>
    <t xml:space="preserve">Hodinová zúčtovací sazba elektrikář</t>
  </si>
  <si>
    <t xml:space="preserve">1437915316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</si>
  <si>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</si>
  <si>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</si>
  <si>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</si>
  <si>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</si>
  <si>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153</t>
  </si>
  <si>
    <t xml:space="preserve">030001000</t>
  </si>
  <si>
    <t xml:space="preserve">Zařízení staveniště 1%</t>
  </si>
  <si>
    <t xml:space="preserve">1024</t>
  </si>
  <si>
    <t xml:space="preserve">436713064</t>
  </si>
  <si>
    <t xml:space="preserve">VRN6</t>
  </si>
  <si>
    <t xml:space="preserve">Územní vlivy</t>
  </si>
  <si>
    <t xml:space="preserve">154</t>
  </si>
  <si>
    <t xml:space="preserve">060001000</t>
  </si>
  <si>
    <t xml:space="preserve">Územní vlivy 3,2%</t>
  </si>
  <si>
    <t xml:space="preserve">-1208923887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</si>
</sst>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image" Target="../media/image1.jpeg"/><Relationship Id="rId4" Type="http://schemas.openxmlformats.org/officeDocument/2006/relationships/hyperlink" Target="https://app.urs.cz/products/kros4" TargetMode="External"/><Relationship Id="rId5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9</xdr:col>
      <xdr:colOff>362520</xdr:colOff>
      <xdr:row>3</xdr:row>
      <xdr:rowOff>0</xdr:rowOff>
    </xdr:from>
    <xdr:to>
      <xdr:col>9</xdr:col>
      <xdr:colOff>1215000</xdr:colOff>
      <xdr:row>6</xdr:row>
      <xdr:rowOff>209160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7332120" y="72000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81</xdr:row>
      <xdr:rowOff>0</xdr:rowOff>
    </xdr:from>
    <xdr:to>
      <xdr:col>9</xdr:col>
      <xdr:colOff>1215000</xdr:colOff>
      <xdr:row>84</xdr:row>
      <xdr:rowOff>209160</xdr:rowOff>
    </xdr:to>
    <xdr:pic>
      <xdr:nvPicPr>
        <xdr:cNvPr id="4" name="Picture 2" descr=""/>
        <xdr:cNvPicPr/>
      </xdr:nvPicPr>
      <xdr:blipFill>
        <a:blip r:embed="rId2"/>
        <a:stretch/>
      </xdr:blipFill>
      <xdr:spPr>
        <a:xfrm>
          <a:off x="7332120" y="1324152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124</xdr:row>
      <xdr:rowOff>0</xdr:rowOff>
    </xdr:from>
    <xdr:to>
      <xdr:col>9</xdr:col>
      <xdr:colOff>1215000</xdr:colOff>
      <xdr:row>127</xdr:row>
      <xdr:rowOff>209160</xdr:rowOff>
    </xdr:to>
    <xdr:pic>
      <xdr:nvPicPr>
        <xdr:cNvPr id="5" name="Picture 3" descr=""/>
        <xdr:cNvPicPr/>
      </xdr:nvPicPr>
      <xdr:blipFill>
        <a:blip r:embed="rId3"/>
        <a:stretch/>
      </xdr:blipFill>
      <xdr:spPr>
        <a:xfrm>
          <a:off x="7332120" y="2317608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6" name="Picture 4" descr="">
          <a:hlinkClick r:id="rId4"/>
        </xdr:cNvPr>
        <xdr:cNvPicPr/>
      </xdr:nvPicPr>
      <xdr:blipFill>
        <a:blip r:embed="rId5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383 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Franc64,10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č.10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Francouzská 64,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28. 9. 2025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 Husova 3, Brno 602 00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50, 67175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Volková, Loděnice 50, 671 75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'Franc64,10 - Oprava bytu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'Franc64,10 - Oprava bytu ...'!P136</f>
        <v>0</v>
      </c>
      <c r="AV95" s="94" t="n">
        <f aca="false">'Franc64,10 - Oprava bytu ...'!J31</f>
        <v>0</v>
      </c>
      <c r="AW95" s="94" t="n">
        <f aca="false">'Franc64,10 - Oprava bytu ...'!J32</f>
        <v>0</v>
      </c>
      <c r="AX95" s="94" t="n">
        <f aca="false">'Franc64,10 - Oprava bytu ...'!J33</f>
        <v>0</v>
      </c>
      <c r="AY95" s="94" t="n">
        <f aca="false">'Franc64,10 - Oprava bytu ...'!J34</f>
        <v>0</v>
      </c>
      <c r="AZ95" s="94" t="n">
        <f aca="false">'Franc64,10 - Oprava bytu ...'!F31</f>
        <v>0</v>
      </c>
      <c r="BA95" s="94" t="n">
        <f aca="false">'Franc64,10 - Oprava bytu ...'!F32</f>
        <v>0</v>
      </c>
      <c r="BB95" s="94" t="n">
        <f aca="false">'Franc64,10 - Oprava bytu ...'!F33</f>
        <v>0</v>
      </c>
      <c r="BC95" s="94" t="n">
        <f aca="false">'Franc64,10 - Oprava bytu ...'!F34</f>
        <v>0</v>
      </c>
      <c r="BD95" s="96" t="n">
        <f aca="false">'Franc64,10 - Oprava bytu 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Franc64,10 - Oprava bytu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384"/>
  <sheetViews>
    <sheetView showFormulas="false" showGridLines="false" showRowColHeaders="true" showZeros="true" rightToLeft="false" tabSelected="true" showOutlineSymbols="true" defaultGridColor="true" view="normal" topLeftCell="A360" colorId="64" zoomScale="100" zoomScaleNormal="100" zoomScalePageLayoutView="100" workbookViewId="0">
      <selection pane="topLeft" activeCell="K383" activeCellId="0" sqref="K383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28. 9. 2025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35</v>
      </c>
      <c r="E28" s="22"/>
      <c r="F28" s="22"/>
      <c r="G28" s="22"/>
      <c r="H28" s="22"/>
      <c r="I28" s="22"/>
      <c r="J28" s="107" t="n">
        <f aca="false">ROUND(J136,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37</v>
      </c>
      <c r="G30" s="22"/>
      <c r="H30" s="22"/>
      <c r="I30" s="108" t="s">
        <v>36</v>
      </c>
      <c r="J30" s="108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39</v>
      </c>
      <c r="E31" s="15" t="s">
        <v>40</v>
      </c>
      <c r="F31" s="110" t="n">
        <f aca="false">ROUND((SUM(BE136:BE383)),  2)</f>
        <v>0</v>
      </c>
      <c r="G31" s="22"/>
      <c r="H31" s="22"/>
      <c r="I31" s="111" t="n">
        <v>0.21</v>
      </c>
      <c r="J31" s="110" t="n">
        <f aca="false">ROUND(((SUM(BE136:BE383))*I31),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0" t="n">
        <f aca="false">ROUND((SUM(BF136:BF383)),  2)</f>
        <v>0</v>
      </c>
      <c r="G32" s="22"/>
      <c r="H32" s="22"/>
      <c r="I32" s="111" t="n">
        <v>0.12</v>
      </c>
      <c r="J32" s="110" t="n">
        <f aca="false">ROUND(((SUM(BF136:BF383))*I32),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0" t="n">
        <f aca="false">ROUND((SUM(BG136:BG383)),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0" t="n">
        <f aca="false">ROUND((SUM(BH136:BH383)),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0" t="n">
        <f aca="false">ROUND((SUM(BI136:BI383)),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45</v>
      </c>
      <c r="E37" s="63"/>
      <c r="F37" s="63"/>
      <c r="G37" s="114" t="s">
        <v>46</v>
      </c>
      <c r="H37" s="115" t="s">
        <v>47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8" t="s">
        <v>51</v>
      </c>
      <c r="G61" s="42" t="s">
        <v>50</v>
      </c>
      <c r="H61" s="25"/>
      <c r="I61" s="25"/>
      <c r="J61" s="119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8" t="s">
        <v>51</v>
      </c>
      <c r="G76" s="42" t="s">
        <v>50</v>
      </c>
      <c r="H76" s="25"/>
      <c r="I76" s="25"/>
      <c r="J76" s="119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bytu č.10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Francouzská 64, Brno</v>
      </c>
      <c r="G87" s="22"/>
      <c r="H87" s="22"/>
      <c r="I87" s="15" t="s">
        <v>21</v>
      </c>
      <c r="J87" s="100" t="str">
        <f aca="false">IF(J10="","",J10)</f>
        <v>28. 9. 2025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 Husova 3, Brno 602 00</v>
      </c>
      <c r="G89" s="22"/>
      <c r="H89" s="22"/>
      <c r="I89" s="15" t="s">
        <v>29</v>
      </c>
      <c r="J89" s="120" t="str">
        <f aca="false">E19</f>
        <v>Radka Volková, Loděnice 50, 67175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Volková, Loděnice 50, 671 75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J136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J137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J138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J142</f>
        <v>0</v>
      </c>
      <c r="L97" s="130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J186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J207</f>
        <v>0</v>
      </c>
      <c r="L99" s="130"/>
    </row>
    <row r="100" s="129" customFormat="true" ht="19.9" hidden="false" customHeight="true" outlineLevel="0" collapsed="false">
      <c r="B100" s="130"/>
      <c r="D100" s="131" t="s">
        <v>93</v>
      </c>
      <c r="E100" s="132"/>
      <c r="F100" s="132"/>
      <c r="G100" s="132"/>
      <c r="H100" s="132"/>
      <c r="I100" s="132"/>
      <c r="J100" s="133" t="n">
        <f aca="false">J213</f>
        <v>0</v>
      </c>
      <c r="L100" s="130"/>
    </row>
    <row r="101" s="124" customFormat="true" ht="24.95" hidden="false" customHeight="true" outlineLevel="0" collapsed="false">
      <c r="B101" s="125"/>
      <c r="D101" s="126" t="s">
        <v>94</v>
      </c>
      <c r="E101" s="127"/>
      <c r="F101" s="127"/>
      <c r="G101" s="127"/>
      <c r="H101" s="127"/>
      <c r="I101" s="127"/>
      <c r="J101" s="128" t="n">
        <f aca="false">J215</f>
        <v>0</v>
      </c>
      <c r="L101" s="125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J216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J220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J236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J239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J250</f>
        <v>0</v>
      </c>
      <c r="L106" s="130"/>
    </row>
    <row r="107" s="129" customFormat="true" ht="19.9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J267</f>
        <v>0</v>
      </c>
      <c r="L107" s="130"/>
    </row>
    <row r="108" s="129" customFormat="true" ht="19.9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J274</f>
        <v>0</v>
      </c>
      <c r="L108" s="130"/>
    </row>
    <row r="109" s="129" customFormat="true" ht="19.9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J280</f>
        <v>0</v>
      </c>
      <c r="L109" s="130"/>
    </row>
    <row r="110" s="129" customFormat="true" ht="19.9" hidden="false" customHeight="true" outlineLevel="0" collapsed="false">
      <c r="B110" s="130"/>
      <c r="D110" s="131" t="s">
        <v>103</v>
      </c>
      <c r="E110" s="132"/>
      <c r="F110" s="132"/>
      <c r="G110" s="132"/>
      <c r="H110" s="132"/>
      <c r="I110" s="132"/>
      <c r="J110" s="133" t="n">
        <f aca="false">J291</f>
        <v>0</v>
      </c>
      <c r="L110" s="130"/>
    </row>
    <row r="111" s="129" customFormat="true" ht="19.9" hidden="false" customHeight="true" outlineLevel="0" collapsed="false">
      <c r="B111" s="130"/>
      <c r="D111" s="131" t="s">
        <v>104</v>
      </c>
      <c r="E111" s="132"/>
      <c r="F111" s="132"/>
      <c r="G111" s="132"/>
      <c r="H111" s="132"/>
      <c r="I111" s="132"/>
      <c r="J111" s="133" t="n">
        <f aca="false">J309</f>
        <v>0</v>
      </c>
      <c r="L111" s="130"/>
    </row>
    <row r="112" s="129" customFormat="true" ht="19.9" hidden="false" customHeight="true" outlineLevel="0" collapsed="false">
      <c r="B112" s="130"/>
      <c r="D112" s="131" t="s">
        <v>105</v>
      </c>
      <c r="E112" s="132"/>
      <c r="F112" s="132"/>
      <c r="G112" s="132"/>
      <c r="H112" s="132"/>
      <c r="I112" s="132"/>
      <c r="J112" s="133" t="n">
        <f aca="false">J329</f>
        <v>0</v>
      </c>
      <c r="L112" s="130"/>
    </row>
    <row r="113" s="129" customFormat="true" ht="19.9" hidden="false" customHeight="true" outlineLevel="0" collapsed="false">
      <c r="B113" s="130"/>
      <c r="D113" s="131" t="s">
        <v>106</v>
      </c>
      <c r="E113" s="132"/>
      <c r="F113" s="132"/>
      <c r="G113" s="132"/>
      <c r="H113" s="132"/>
      <c r="I113" s="132"/>
      <c r="J113" s="133" t="n">
        <f aca="false">J343</f>
        <v>0</v>
      </c>
      <c r="L113" s="130"/>
    </row>
    <row r="114" s="129" customFormat="true" ht="19.9" hidden="false" customHeight="true" outlineLevel="0" collapsed="false">
      <c r="B114" s="130"/>
      <c r="D114" s="131" t="s">
        <v>107</v>
      </c>
      <c r="E114" s="132"/>
      <c r="F114" s="132"/>
      <c r="G114" s="132"/>
      <c r="H114" s="132"/>
      <c r="I114" s="132"/>
      <c r="J114" s="133" t="n">
        <f aca="false">J359</f>
        <v>0</v>
      </c>
      <c r="L114" s="130"/>
    </row>
    <row r="115" s="124" customFormat="true" ht="24.95" hidden="false" customHeight="true" outlineLevel="0" collapsed="false">
      <c r="B115" s="125"/>
      <c r="D115" s="126" t="s">
        <v>108</v>
      </c>
      <c r="E115" s="127"/>
      <c r="F115" s="127"/>
      <c r="G115" s="127"/>
      <c r="H115" s="127"/>
      <c r="I115" s="127"/>
      <c r="J115" s="128" t="n">
        <f aca="false">J374</f>
        <v>0</v>
      </c>
      <c r="L115" s="125"/>
    </row>
    <row r="116" s="124" customFormat="true" ht="24.95" hidden="false" customHeight="true" outlineLevel="0" collapsed="false">
      <c r="B116" s="125"/>
      <c r="D116" s="126" t="s">
        <v>109</v>
      </c>
      <c r="E116" s="127"/>
      <c r="F116" s="127"/>
      <c r="G116" s="127"/>
      <c r="H116" s="127"/>
      <c r="I116" s="127"/>
      <c r="J116" s="128" t="n">
        <f aca="false">J379</f>
        <v>0</v>
      </c>
      <c r="L116" s="125"/>
    </row>
    <row r="117" s="129" customFormat="true" ht="19.9" hidden="false" customHeight="true" outlineLevel="0" collapsed="false">
      <c r="B117" s="130"/>
      <c r="D117" s="131" t="s">
        <v>110</v>
      </c>
      <c r="E117" s="132"/>
      <c r="F117" s="132"/>
      <c r="G117" s="132"/>
      <c r="H117" s="132"/>
      <c r="I117" s="132"/>
      <c r="J117" s="133" t="n">
        <f aca="false">J380</f>
        <v>0</v>
      </c>
      <c r="L117" s="130"/>
    </row>
    <row r="118" s="129" customFormat="true" ht="19.9" hidden="false" customHeight="true" outlineLevel="0" collapsed="false">
      <c r="B118" s="130"/>
      <c r="D118" s="131" t="s">
        <v>111</v>
      </c>
      <c r="E118" s="132"/>
      <c r="F118" s="132"/>
      <c r="G118" s="132"/>
      <c r="H118" s="132"/>
      <c r="I118" s="132"/>
      <c r="J118" s="133" t="n">
        <f aca="false">J382</f>
        <v>0</v>
      </c>
      <c r="L118" s="130"/>
    </row>
    <row r="119" s="27" customFormat="true" ht="21.85" hidden="false" customHeight="true" outlineLevel="0" collapsed="false">
      <c r="A119" s="22"/>
      <c r="B119" s="23"/>
      <c r="C119" s="22"/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4" s="27" customFormat="true" ht="6.95" hidden="false" customHeight="true" outlineLevel="0" collapsed="false">
      <c r="A124" s="22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24.95" hidden="false" customHeight="true" outlineLevel="0" collapsed="false">
      <c r="A125" s="22"/>
      <c r="B125" s="23"/>
      <c r="C125" s="7" t="s">
        <v>112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2" hidden="false" customHeight="true" outlineLevel="0" collapsed="false">
      <c r="A127" s="22"/>
      <c r="B127" s="23"/>
      <c r="C127" s="15" t="s">
        <v>15</v>
      </c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6.5" hidden="false" customHeight="true" outlineLevel="0" collapsed="false">
      <c r="A128" s="22"/>
      <c r="B128" s="23"/>
      <c r="C128" s="22"/>
      <c r="D128" s="22"/>
      <c r="E128" s="53" t="str">
        <f aca="false">E7</f>
        <v>Oprava bytu č.10</v>
      </c>
      <c r="F128" s="53"/>
      <c r="G128" s="53"/>
      <c r="H128" s="53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19</v>
      </c>
      <c r="D130" s="22"/>
      <c r="E130" s="22"/>
      <c r="F130" s="16" t="str">
        <f aca="false">F10</f>
        <v>Francouzská 64, Brno</v>
      </c>
      <c r="G130" s="22"/>
      <c r="H130" s="22"/>
      <c r="I130" s="15" t="s">
        <v>21</v>
      </c>
      <c r="J130" s="100" t="str">
        <f aca="false">IF(J10="","",J10)</f>
        <v>28. 9. 2025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6.95" hidden="false" customHeight="true" outlineLevel="0" collapsed="false">
      <c r="A131" s="22"/>
      <c r="B131" s="23"/>
      <c r="C131" s="22"/>
      <c r="D131" s="22"/>
      <c r="E131" s="22"/>
      <c r="F131" s="22"/>
      <c r="G131" s="22"/>
      <c r="H131" s="22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25.65" hidden="false" customHeight="true" outlineLevel="0" collapsed="false">
      <c r="A132" s="22"/>
      <c r="B132" s="23"/>
      <c r="C132" s="15" t="s">
        <v>23</v>
      </c>
      <c r="D132" s="22"/>
      <c r="E132" s="22"/>
      <c r="F132" s="16" t="str">
        <f aca="false">E13</f>
        <v>MmBrna, OSM, Husova 3, Brno 602 00</v>
      </c>
      <c r="G132" s="22"/>
      <c r="H132" s="22"/>
      <c r="I132" s="15" t="s">
        <v>29</v>
      </c>
      <c r="J132" s="120" t="str">
        <f aca="false">E19</f>
        <v>Radka Volková, Loděnice 50, 67175</v>
      </c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25.65" hidden="false" customHeight="true" outlineLevel="0" collapsed="false">
      <c r="A133" s="22"/>
      <c r="B133" s="23"/>
      <c r="C133" s="15" t="s">
        <v>27</v>
      </c>
      <c r="D133" s="22"/>
      <c r="E133" s="22"/>
      <c r="F133" s="16" t="str">
        <f aca="false">IF(E16="","",E16)</f>
        <v>Vyplň údaj</v>
      </c>
      <c r="G133" s="22"/>
      <c r="H133" s="22"/>
      <c r="I133" s="15" t="s">
        <v>32</v>
      </c>
      <c r="J133" s="120" t="str">
        <f aca="false">E22</f>
        <v>Radka Volková, Loděnice 50, 671 75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0.3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140" customFormat="true" ht="29.3" hidden="false" customHeight="true" outlineLevel="0" collapsed="false">
      <c r="A135" s="134"/>
      <c r="B135" s="135"/>
      <c r="C135" s="136" t="s">
        <v>113</v>
      </c>
      <c r="D135" s="137" t="s">
        <v>60</v>
      </c>
      <c r="E135" s="137" t="s">
        <v>56</v>
      </c>
      <c r="F135" s="137" t="s">
        <v>57</v>
      </c>
      <c r="G135" s="137" t="s">
        <v>114</v>
      </c>
      <c r="H135" s="137" t="s">
        <v>115</v>
      </c>
      <c r="I135" s="137" t="s">
        <v>116</v>
      </c>
      <c r="J135" s="137" t="s">
        <v>85</v>
      </c>
      <c r="K135" s="138" t="s">
        <v>117</v>
      </c>
      <c r="L135" s="139"/>
      <c r="M135" s="68"/>
      <c r="N135" s="69" t="s">
        <v>39</v>
      </c>
      <c r="O135" s="69" t="s">
        <v>118</v>
      </c>
      <c r="P135" s="69" t="s">
        <v>119</v>
      </c>
      <c r="Q135" s="69" t="s">
        <v>120</v>
      </c>
      <c r="R135" s="69" t="s">
        <v>121</v>
      </c>
      <c r="S135" s="69" t="s">
        <v>122</v>
      </c>
      <c r="T135" s="70" t="s">
        <v>123</v>
      </c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</row>
    <row r="136" s="27" customFormat="true" ht="22.8" hidden="false" customHeight="true" outlineLevel="0" collapsed="false">
      <c r="A136" s="22"/>
      <c r="B136" s="23"/>
      <c r="C136" s="76" t="s">
        <v>124</v>
      </c>
      <c r="D136" s="22"/>
      <c r="E136" s="22"/>
      <c r="F136" s="22"/>
      <c r="G136" s="22"/>
      <c r="H136" s="22"/>
      <c r="I136" s="22"/>
      <c r="J136" s="141" t="n">
        <f aca="false">BK136</f>
        <v>0</v>
      </c>
      <c r="K136" s="22"/>
      <c r="L136" s="23"/>
      <c r="M136" s="71"/>
      <c r="N136" s="58"/>
      <c r="O136" s="72"/>
      <c r="P136" s="142" t="n">
        <f aca="false">P137+P215+P374+P379</f>
        <v>0</v>
      </c>
      <c r="Q136" s="72"/>
      <c r="R136" s="142" t="n">
        <f aca="false">R137+R215+R374+R379</f>
        <v>8.9377211</v>
      </c>
      <c r="S136" s="72"/>
      <c r="T136" s="143" t="n">
        <f aca="false">T137+T215+T374+T379</f>
        <v>6.6341487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T136" s="3" t="s">
        <v>74</v>
      </c>
      <c r="AU136" s="3" t="s">
        <v>87</v>
      </c>
      <c r="BK136" s="144" t="n">
        <f aca="false">BK137+BK215+BK374+BK379</f>
        <v>0</v>
      </c>
    </row>
    <row r="137" s="145" customFormat="true" ht="25.9" hidden="false" customHeight="true" outlineLevel="0" collapsed="false">
      <c r="B137" s="146"/>
      <c r="D137" s="147" t="s">
        <v>74</v>
      </c>
      <c r="E137" s="148" t="s">
        <v>125</v>
      </c>
      <c r="F137" s="148" t="s">
        <v>126</v>
      </c>
      <c r="I137" s="149"/>
      <c r="J137" s="150" t="n">
        <f aca="false">BK137</f>
        <v>0</v>
      </c>
      <c r="L137" s="146"/>
      <c r="M137" s="151"/>
      <c r="N137" s="152"/>
      <c r="O137" s="152"/>
      <c r="P137" s="153" t="n">
        <f aca="false">P138+P142+P186+P207+P213</f>
        <v>0</v>
      </c>
      <c r="Q137" s="152"/>
      <c r="R137" s="153" t="n">
        <f aca="false">R138+R142+R186+R207+R213</f>
        <v>6.7096878</v>
      </c>
      <c r="S137" s="152"/>
      <c r="T137" s="154" t="n">
        <f aca="false">T138+T142+T186+T207+T213</f>
        <v>6.106206</v>
      </c>
      <c r="AR137" s="147" t="s">
        <v>80</v>
      </c>
      <c r="AT137" s="155" t="s">
        <v>74</v>
      </c>
      <c r="AU137" s="155" t="s">
        <v>75</v>
      </c>
      <c r="AY137" s="147" t="s">
        <v>127</v>
      </c>
      <c r="BK137" s="156" t="n">
        <f aca="false">BK138+BK142+BK186+BK207+BK213</f>
        <v>0</v>
      </c>
    </row>
    <row r="138" s="145" customFormat="true" ht="22.8" hidden="false" customHeight="true" outlineLevel="0" collapsed="false">
      <c r="B138" s="146"/>
      <c r="D138" s="147" t="s">
        <v>74</v>
      </c>
      <c r="E138" s="157" t="s">
        <v>128</v>
      </c>
      <c r="F138" s="157" t="s">
        <v>129</v>
      </c>
      <c r="I138" s="149"/>
      <c r="J138" s="158" t="n">
        <f aca="false">BK138</f>
        <v>0</v>
      </c>
      <c r="L138" s="146"/>
      <c r="M138" s="151"/>
      <c r="N138" s="152"/>
      <c r="O138" s="152"/>
      <c r="P138" s="153" t="n">
        <f aca="false">SUM(P139:P141)</f>
        <v>0</v>
      </c>
      <c r="Q138" s="152"/>
      <c r="R138" s="153" t="n">
        <f aca="false">SUM(R139:R141)</f>
        <v>0.035552</v>
      </c>
      <c r="S138" s="152"/>
      <c r="T138" s="154" t="n">
        <f aca="false">SUM(T139:T141)</f>
        <v>0</v>
      </c>
      <c r="AR138" s="147" t="s">
        <v>80</v>
      </c>
      <c r="AT138" s="155" t="s">
        <v>74</v>
      </c>
      <c r="AU138" s="155" t="s">
        <v>80</v>
      </c>
      <c r="AY138" s="147" t="s">
        <v>127</v>
      </c>
      <c r="BK138" s="156" t="n">
        <f aca="false">SUM(BK139:BK141)</f>
        <v>0</v>
      </c>
    </row>
    <row r="139" s="27" customFormat="true" ht="24.15" hidden="false" customHeight="true" outlineLevel="0" collapsed="false">
      <c r="A139" s="22"/>
      <c r="B139" s="159"/>
      <c r="C139" s="160" t="s">
        <v>80</v>
      </c>
      <c r="D139" s="160" t="s">
        <v>130</v>
      </c>
      <c r="E139" s="161" t="s">
        <v>131</v>
      </c>
      <c r="F139" s="162" t="s">
        <v>132</v>
      </c>
      <c r="G139" s="163" t="s">
        <v>133</v>
      </c>
      <c r="H139" s="164" t="n">
        <v>0.8</v>
      </c>
      <c r="I139" s="165"/>
      <c r="J139" s="166" t="n">
        <f aca="false">ROUND(I139*H139,2)</f>
        <v>0</v>
      </c>
      <c r="K139" s="162" t="s">
        <v>134</v>
      </c>
      <c r="L139" s="23"/>
      <c r="M139" s="167"/>
      <c r="N139" s="168" t="s">
        <v>41</v>
      </c>
      <c r="O139" s="60"/>
      <c r="P139" s="169" t="n">
        <f aca="false">O139*H139</f>
        <v>0</v>
      </c>
      <c r="Q139" s="169" t="n">
        <v>0.04434</v>
      </c>
      <c r="R139" s="169" t="n">
        <f aca="false">Q139*H139</f>
        <v>0.035472</v>
      </c>
      <c r="S139" s="169" t="n">
        <v>0</v>
      </c>
      <c r="T139" s="170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1" t="s">
        <v>135</v>
      </c>
      <c r="AT139" s="171" t="s">
        <v>130</v>
      </c>
      <c r="AU139" s="171" t="s">
        <v>136</v>
      </c>
      <c r="AY139" s="3" t="s">
        <v>127</v>
      </c>
      <c r="BE139" s="172" t="n">
        <f aca="false">IF(N139="základní",J139,0)</f>
        <v>0</v>
      </c>
      <c r="BF139" s="172" t="n">
        <f aca="false">IF(N139="snížená",J139,0)</f>
        <v>0</v>
      </c>
      <c r="BG139" s="172" t="n">
        <f aca="false">IF(N139="zákl. přenesená",J139,0)</f>
        <v>0</v>
      </c>
      <c r="BH139" s="172" t="n">
        <f aca="false">IF(N139="sníž. přenesená",J139,0)</f>
        <v>0</v>
      </c>
      <c r="BI139" s="172" t="n">
        <f aca="false">IF(N139="nulová",J139,0)</f>
        <v>0</v>
      </c>
      <c r="BJ139" s="3" t="s">
        <v>136</v>
      </c>
      <c r="BK139" s="172" t="n">
        <f aca="false">ROUND(I139*H139,2)</f>
        <v>0</v>
      </c>
      <c r="BL139" s="3" t="s">
        <v>135</v>
      </c>
      <c r="BM139" s="171" t="s">
        <v>137</v>
      </c>
    </row>
    <row r="140" s="27" customFormat="true" ht="24.15" hidden="false" customHeight="true" outlineLevel="0" collapsed="false">
      <c r="A140" s="22"/>
      <c r="B140" s="159"/>
      <c r="C140" s="160" t="s">
        <v>136</v>
      </c>
      <c r="D140" s="160" t="s">
        <v>130</v>
      </c>
      <c r="E140" s="161" t="s">
        <v>138</v>
      </c>
      <c r="F140" s="162" t="s">
        <v>139</v>
      </c>
      <c r="G140" s="163" t="s">
        <v>140</v>
      </c>
      <c r="H140" s="164" t="n">
        <v>1</v>
      </c>
      <c r="I140" s="165"/>
      <c r="J140" s="166" t="n">
        <f aca="false">ROUND(I140*H140,2)</f>
        <v>0</v>
      </c>
      <c r="K140" s="162" t="s">
        <v>134</v>
      </c>
      <c r="L140" s="23"/>
      <c r="M140" s="167"/>
      <c r="N140" s="168" t="s">
        <v>41</v>
      </c>
      <c r="O140" s="60"/>
      <c r="P140" s="169" t="n">
        <f aca="false">O140*H140</f>
        <v>0</v>
      </c>
      <c r="Q140" s="169" t="n">
        <v>8E-005</v>
      </c>
      <c r="R140" s="169" t="n">
        <f aca="false">Q140*H140</f>
        <v>8E-005</v>
      </c>
      <c r="S140" s="169" t="n">
        <v>0</v>
      </c>
      <c r="T140" s="170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135</v>
      </c>
      <c r="AT140" s="171" t="s">
        <v>130</v>
      </c>
      <c r="AU140" s="171" t="s">
        <v>136</v>
      </c>
      <c r="AY140" s="3" t="s">
        <v>127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136</v>
      </c>
      <c r="BK140" s="172" t="n">
        <f aca="false">ROUND(I140*H140,2)</f>
        <v>0</v>
      </c>
      <c r="BL140" s="3" t="s">
        <v>135</v>
      </c>
      <c r="BM140" s="171" t="s">
        <v>141</v>
      </c>
    </row>
    <row r="141" s="173" customFormat="true" ht="12.8" hidden="false" customHeight="false" outlineLevel="0" collapsed="false">
      <c r="B141" s="174"/>
      <c r="D141" s="175" t="s">
        <v>142</v>
      </c>
      <c r="E141" s="176"/>
      <c r="F141" s="177" t="s">
        <v>143</v>
      </c>
      <c r="H141" s="178" t="n">
        <v>1</v>
      </c>
      <c r="I141" s="179"/>
      <c r="L141" s="174"/>
      <c r="M141" s="180"/>
      <c r="N141" s="181"/>
      <c r="O141" s="181"/>
      <c r="P141" s="181"/>
      <c r="Q141" s="181"/>
      <c r="R141" s="181"/>
      <c r="S141" s="181"/>
      <c r="T141" s="182"/>
      <c r="AT141" s="176" t="s">
        <v>142</v>
      </c>
      <c r="AU141" s="176" t="s">
        <v>136</v>
      </c>
      <c r="AV141" s="173" t="s">
        <v>136</v>
      </c>
      <c r="AW141" s="173" t="s">
        <v>31</v>
      </c>
      <c r="AX141" s="173" t="s">
        <v>80</v>
      </c>
      <c r="AY141" s="176" t="s">
        <v>127</v>
      </c>
    </row>
    <row r="142" s="145" customFormat="true" ht="22.8" hidden="false" customHeight="true" outlineLevel="0" collapsed="false">
      <c r="B142" s="146"/>
      <c r="D142" s="147" t="s">
        <v>74</v>
      </c>
      <c r="E142" s="157" t="s">
        <v>144</v>
      </c>
      <c r="F142" s="157" t="s">
        <v>145</v>
      </c>
      <c r="I142" s="149"/>
      <c r="J142" s="158" t="n">
        <f aca="false">BK142</f>
        <v>0</v>
      </c>
      <c r="L142" s="146"/>
      <c r="M142" s="151"/>
      <c r="N142" s="152"/>
      <c r="O142" s="152"/>
      <c r="P142" s="153" t="n">
        <f aca="false">SUM(P143:P185)</f>
        <v>0</v>
      </c>
      <c r="Q142" s="152"/>
      <c r="R142" s="153" t="n">
        <f aca="false">SUM(R143:R185)</f>
        <v>6.2710262</v>
      </c>
      <c r="S142" s="152"/>
      <c r="T142" s="154" t="n">
        <f aca="false">SUM(T143:T185)</f>
        <v>0.000756</v>
      </c>
      <c r="AR142" s="147" t="s">
        <v>80</v>
      </c>
      <c r="AT142" s="155" t="s">
        <v>74</v>
      </c>
      <c r="AU142" s="155" t="s">
        <v>80</v>
      </c>
      <c r="AY142" s="147" t="s">
        <v>127</v>
      </c>
      <c r="BK142" s="156" t="n">
        <f aca="false">SUM(BK143:BK185)</f>
        <v>0</v>
      </c>
    </row>
    <row r="143" s="27" customFormat="true" ht="37.8" hidden="false" customHeight="true" outlineLevel="0" collapsed="false">
      <c r="A143" s="22"/>
      <c r="B143" s="159"/>
      <c r="C143" s="160" t="s">
        <v>128</v>
      </c>
      <c r="D143" s="160" t="s">
        <v>130</v>
      </c>
      <c r="E143" s="161" t="s">
        <v>146</v>
      </c>
      <c r="F143" s="162" t="s">
        <v>147</v>
      </c>
      <c r="G143" s="163" t="s">
        <v>133</v>
      </c>
      <c r="H143" s="164" t="n">
        <v>67.1</v>
      </c>
      <c r="I143" s="165"/>
      <c r="J143" s="166" t="n">
        <f aca="false">ROUND(I143*H143,2)</f>
        <v>0</v>
      </c>
      <c r="K143" s="162" t="s">
        <v>134</v>
      </c>
      <c r="L143" s="23"/>
      <c r="M143" s="167"/>
      <c r="N143" s="168" t="s">
        <v>41</v>
      </c>
      <c r="O143" s="60"/>
      <c r="P143" s="169" t="n">
        <f aca="false">O143*H143</f>
        <v>0</v>
      </c>
      <c r="Q143" s="169" t="n">
        <v>0.00571</v>
      </c>
      <c r="R143" s="169" t="n">
        <f aca="false">Q143*H143</f>
        <v>0.383141</v>
      </c>
      <c r="S143" s="169" t="n">
        <v>0</v>
      </c>
      <c r="T143" s="170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135</v>
      </c>
      <c r="AT143" s="171" t="s">
        <v>130</v>
      </c>
      <c r="AU143" s="171" t="s">
        <v>136</v>
      </c>
      <c r="AY143" s="3" t="s">
        <v>127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136</v>
      </c>
      <c r="BK143" s="172" t="n">
        <f aca="false">ROUND(I143*H143,2)</f>
        <v>0</v>
      </c>
      <c r="BL143" s="3" t="s">
        <v>135</v>
      </c>
      <c r="BM143" s="171" t="s">
        <v>148</v>
      </c>
    </row>
    <row r="144" s="173" customFormat="true" ht="12.8" hidden="false" customHeight="false" outlineLevel="0" collapsed="false">
      <c r="B144" s="174"/>
      <c r="D144" s="175" t="s">
        <v>142</v>
      </c>
      <c r="E144" s="176"/>
      <c r="F144" s="177" t="s">
        <v>149</v>
      </c>
      <c r="H144" s="178" t="n">
        <v>67.1</v>
      </c>
      <c r="I144" s="179"/>
      <c r="L144" s="174"/>
      <c r="M144" s="180"/>
      <c r="N144" s="181"/>
      <c r="O144" s="181"/>
      <c r="P144" s="181"/>
      <c r="Q144" s="181"/>
      <c r="R144" s="181"/>
      <c r="S144" s="181"/>
      <c r="T144" s="182"/>
      <c r="AT144" s="176" t="s">
        <v>142</v>
      </c>
      <c r="AU144" s="176" t="s">
        <v>136</v>
      </c>
      <c r="AV144" s="173" t="s">
        <v>136</v>
      </c>
      <c r="AW144" s="173" t="s">
        <v>31</v>
      </c>
      <c r="AX144" s="173" t="s">
        <v>80</v>
      </c>
      <c r="AY144" s="176" t="s">
        <v>127</v>
      </c>
    </row>
    <row r="145" s="27" customFormat="true" ht="24.15" hidden="false" customHeight="true" outlineLevel="0" collapsed="false">
      <c r="A145" s="22"/>
      <c r="B145" s="159"/>
      <c r="C145" s="160" t="s">
        <v>135</v>
      </c>
      <c r="D145" s="160" t="s">
        <v>130</v>
      </c>
      <c r="E145" s="161" t="s">
        <v>150</v>
      </c>
      <c r="F145" s="162" t="s">
        <v>151</v>
      </c>
      <c r="G145" s="163" t="s">
        <v>133</v>
      </c>
      <c r="H145" s="164" t="n">
        <v>16.5</v>
      </c>
      <c r="I145" s="165"/>
      <c r="J145" s="166" t="n">
        <f aca="false">ROUND(I145*H145,2)</f>
        <v>0</v>
      </c>
      <c r="K145" s="162" t="s">
        <v>134</v>
      </c>
      <c r="L145" s="23"/>
      <c r="M145" s="167"/>
      <c r="N145" s="168" t="s">
        <v>41</v>
      </c>
      <c r="O145" s="60"/>
      <c r="P145" s="169" t="n">
        <f aca="false">O145*H145</f>
        <v>0</v>
      </c>
      <c r="Q145" s="169" t="n">
        <v>0.00026</v>
      </c>
      <c r="R145" s="169" t="n">
        <f aca="false">Q145*H145</f>
        <v>0.00429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135</v>
      </c>
      <c r="AT145" s="171" t="s">
        <v>130</v>
      </c>
      <c r="AU145" s="171" t="s">
        <v>136</v>
      </c>
      <c r="AY145" s="3" t="s">
        <v>127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136</v>
      </c>
      <c r="BK145" s="172" t="n">
        <f aca="false">ROUND(I145*H145,2)</f>
        <v>0</v>
      </c>
      <c r="BL145" s="3" t="s">
        <v>135</v>
      </c>
      <c r="BM145" s="171" t="s">
        <v>152</v>
      </c>
    </row>
    <row r="146" s="173" customFormat="true" ht="12.8" hidden="false" customHeight="false" outlineLevel="0" collapsed="false">
      <c r="B146" s="174"/>
      <c r="D146" s="175" t="s">
        <v>142</v>
      </c>
      <c r="E146" s="176"/>
      <c r="F146" s="177" t="s">
        <v>153</v>
      </c>
      <c r="H146" s="178" t="n">
        <v>16.5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142</v>
      </c>
      <c r="AU146" s="176" t="s">
        <v>136</v>
      </c>
      <c r="AV146" s="173" t="s">
        <v>136</v>
      </c>
      <c r="AW146" s="173" t="s">
        <v>31</v>
      </c>
      <c r="AX146" s="173" t="s">
        <v>80</v>
      </c>
      <c r="AY146" s="176" t="s">
        <v>127</v>
      </c>
    </row>
    <row r="147" s="27" customFormat="true" ht="21.75" hidden="false" customHeight="true" outlineLevel="0" collapsed="false">
      <c r="A147" s="22"/>
      <c r="B147" s="159"/>
      <c r="C147" s="160" t="s">
        <v>154</v>
      </c>
      <c r="D147" s="160" t="s">
        <v>130</v>
      </c>
      <c r="E147" s="161" t="s">
        <v>155</v>
      </c>
      <c r="F147" s="162" t="s">
        <v>156</v>
      </c>
      <c r="G147" s="163" t="s">
        <v>133</v>
      </c>
      <c r="H147" s="164" t="n">
        <v>2</v>
      </c>
      <c r="I147" s="165"/>
      <c r="J147" s="166" t="n">
        <f aca="false">ROUND(I147*H147,2)</f>
        <v>0</v>
      </c>
      <c r="K147" s="162" t="s">
        <v>134</v>
      </c>
      <c r="L147" s="23"/>
      <c r="M147" s="167"/>
      <c r="N147" s="168" t="s">
        <v>41</v>
      </c>
      <c r="O147" s="60"/>
      <c r="P147" s="169" t="n">
        <f aca="false">O147*H147</f>
        <v>0</v>
      </c>
      <c r="Q147" s="169" t="n">
        <v>0.056</v>
      </c>
      <c r="R147" s="169" t="n">
        <f aca="false">Q147*H147</f>
        <v>0.112</v>
      </c>
      <c r="S147" s="169" t="n">
        <v>0</v>
      </c>
      <c r="T147" s="170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1" t="s">
        <v>135</v>
      </c>
      <c r="AT147" s="171" t="s">
        <v>130</v>
      </c>
      <c r="AU147" s="171" t="s">
        <v>136</v>
      </c>
      <c r="AY147" s="3" t="s">
        <v>127</v>
      </c>
      <c r="BE147" s="172" t="n">
        <f aca="false">IF(N147="základní",J147,0)</f>
        <v>0</v>
      </c>
      <c r="BF147" s="172" t="n">
        <f aca="false">IF(N147="snížená",J147,0)</f>
        <v>0</v>
      </c>
      <c r="BG147" s="172" t="n">
        <f aca="false">IF(N147="zákl. přenesená",J147,0)</f>
        <v>0</v>
      </c>
      <c r="BH147" s="172" t="n">
        <f aca="false">IF(N147="sníž. přenesená",J147,0)</f>
        <v>0</v>
      </c>
      <c r="BI147" s="172" t="n">
        <f aca="false">IF(N147="nulová",J147,0)</f>
        <v>0</v>
      </c>
      <c r="BJ147" s="3" t="s">
        <v>136</v>
      </c>
      <c r="BK147" s="172" t="n">
        <f aca="false">ROUND(I147*H147,2)</f>
        <v>0</v>
      </c>
      <c r="BL147" s="3" t="s">
        <v>135</v>
      </c>
      <c r="BM147" s="171" t="s">
        <v>157</v>
      </c>
    </row>
    <row r="148" s="173" customFormat="true" ht="12.8" hidden="false" customHeight="false" outlineLevel="0" collapsed="false">
      <c r="B148" s="174"/>
      <c r="D148" s="175" t="s">
        <v>142</v>
      </c>
      <c r="E148" s="176"/>
      <c r="F148" s="177" t="s">
        <v>158</v>
      </c>
      <c r="H148" s="178" t="n">
        <v>2</v>
      </c>
      <c r="I148" s="179"/>
      <c r="L148" s="174"/>
      <c r="M148" s="180"/>
      <c r="N148" s="181"/>
      <c r="O148" s="181"/>
      <c r="P148" s="181"/>
      <c r="Q148" s="181"/>
      <c r="R148" s="181"/>
      <c r="S148" s="181"/>
      <c r="T148" s="182"/>
      <c r="AT148" s="176" t="s">
        <v>142</v>
      </c>
      <c r="AU148" s="176" t="s">
        <v>136</v>
      </c>
      <c r="AV148" s="173" t="s">
        <v>136</v>
      </c>
      <c r="AW148" s="173" t="s">
        <v>31</v>
      </c>
      <c r="AX148" s="173" t="s">
        <v>80</v>
      </c>
      <c r="AY148" s="176" t="s">
        <v>127</v>
      </c>
    </row>
    <row r="149" s="27" customFormat="true" ht="24.15" hidden="false" customHeight="true" outlineLevel="0" collapsed="false">
      <c r="A149" s="22"/>
      <c r="B149" s="159"/>
      <c r="C149" s="160" t="s">
        <v>144</v>
      </c>
      <c r="D149" s="160" t="s">
        <v>130</v>
      </c>
      <c r="E149" s="161" t="s">
        <v>159</v>
      </c>
      <c r="F149" s="162" t="s">
        <v>160</v>
      </c>
      <c r="G149" s="163" t="s">
        <v>133</v>
      </c>
      <c r="H149" s="164" t="n">
        <v>0.8</v>
      </c>
      <c r="I149" s="165"/>
      <c r="J149" s="166" t="n">
        <f aca="false">ROUND(I149*H149,2)</f>
        <v>0</v>
      </c>
      <c r="K149" s="162" t="s">
        <v>134</v>
      </c>
      <c r="L149" s="23"/>
      <c r="M149" s="167"/>
      <c r="N149" s="168" t="s">
        <v>41</v>
      </c>
      <c r="O149" s="60"/>
      <c r="P149" s="169" t="n">
        <f aca="false">O149*H149</f>
        <v>0</v>
      </c>
      <c r="Q149" s="169" t="n">
        <v>0.00438</v>
      </c>
      <c r="R149" s="169" t="n">
        <f aca="false">Q149*H149</f>
        <v>0.003504</v>
      </c>
      <c r="S149" s="169" t="n">
        <v>0</v>
      </c>
      <c r="T149" s="170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1" t="s">
        <v>135</v>
      </c>
      <c r="AT149" s="171" t="s">
        <v>130</v>
      </c>
      <c r="AU149" s="171" t="s">
        <v>136</v>
      </c>
      <c r="AY149" s="3" t="s">
        <v>127</v>
      </c>
      <c r="BE149" s="172" t="n">
        <f aca="false">IF(N149="základní",J149,0)</f>
        <v>0</v>
      </c>
      <c r="BF149" s="172" t="n">
        <f aca="false">IF(N149="snížená",J149,0)</f>
        <v>0</v>
      </c>
      <c r="BG149" s="172" t="n">
        <f aca="false">IF(N149="zákl. přenesená",J149,0)</f>
        <v>0</v>
      </c>
      <c r="BH149" s="172" t="n">
        <f aca="false">IF(N149="sníž. přenesená",J149,0)</f>
        <v>0</v>
      </c>
      <c r="BI149" s="172" t="n">
        <f aca="false">IF(N149="nulová",J149,0)</f>
        <v>0</v>
      </c>
      <c r="BJ149" s="3" t="s">
        <v>136</v>
      </c>
      <c r="BK149" s="172" t="n">
        <f aca="false">ROUND(I149*H149,2)</f>
        <v>0</v>
      </c>
      <c r="BL149" s="3" t="s">
        <v>135</v>
      </c>
      <c r="BM149" s="171" t="s">
        <v>161</v>
      </c>
    </row>
    <row r="150" s="173" customFormat="true" ht="12.8" hidden="false" customHeight="false" outlineLevel="0" collapsed="false">
      <c r="B150" s="174"/>
      <c r="D150" s="175" t="s">
        <v>142</v>
      </c>
      <c r="E150" s="176"/>
      <c r="F150" s="177" t="s">
        <v>162</v>
      </c>
      <c r="H150" s="178" t="n">
        <v>0.8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142</v>
      </c>
      <c r="AU150" s="176" t="s">
        <v>136</v>
      </c>
      <c r="AV150" s="173" t="s">
        <v>136</v>
      </c>
      <c r="AW150" s="173" t="s">
        <v>31</v>
      </c>
      <c r="AX150" s="173" t="s">
        <v>80</v>
      </c>
      <c r="AY150" s="176" t="s">
        <v>127</v>
      </c>
    </row>
    <row r="151" s="27" customFormat="true" ht="24.15" hidden="false" customHeight="true" outlineLevel="0" collapsed="false">
      <c r="A151" s="22"/>
      <c r="B151" s="159"/>
      <c r="C151" s="160" t="s">
        <v>163</v>
      </c>
      <c r="D151" s="160" t="s">
        <v>130</v>
      </c>
      <c r="E151" s="161" t="s">
        <v>164</v>
      </c>
      <c r="F151" s="162" t="s">
        <v>165</v>
      </c>
      <c r="G151" s="163" t="s">
        <v>133</v>
      </c>
      <c r="H151" s="164" t="n">
        <v>16.5</v>
      </c>
      <c r="I151" s="165"/>
      <c r="J151" s="166" t="n">
        <f aca="false">ROUND(I151*H151,2)</f>
        <v>0</v>
      </c>
      <c r="K151" s="162" t="s">
        <v>134</v>
      </c>
      <c r="L151" s="23"/>
      <c r="M151" s="167"/>
      <c r="N151" s="168" t="s">
        <v>41</v>
      </c>
      <c r="O151" s="60"/>
      <c r="P151" s="169" t="n">
        <f aca="false">O151*H151</f>
        <v>0</v>
      </c>
      <c r="Q151" s="169" t="n">
        <v>0.01838</v>
      </c>
      <c r="R151" s="169" t="n">
        <f aca="false">Q151*H151</f>
        <v>0.30327</v>
      </c>
      <c r="S151" s="169" t="n">
        <v>0</v>
      </c>
      <c r="T151" s="170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1" t="s">
        <v>135</v>
      </c>
      <c r="AT151" s="171" t="s">
        <v>130</v>
      </c>
      <c r="AU151" s="171" t="s">
        <v>136</v>
      </c>
      <c r="AY151" s="3" t="s">
        <v>127</v>
      </c>
      <c r="BE151" s="172" t="n">
        <f aca="false">IF(N151="základní",J151,0)</f>
        <v>0</v>
      </c>
      <c r="BF151" s="172" t="n">
        <f aca="false">IF(N151="snížená",J151,0)</f>
        <v>0</v>
      </c>
      <c r="BG151" s="172" t="n">
        <f aca="false">IF(N151="zákl. přenesená",J151,0)</f>
        <v>0</v>
      </c>
      <c r="BH151" s="172" t="n">
        <f aca="false">IF(N151="sníž. přenesená",J151,0)</f>
        <v>0</v>
      </c>
      <c r="BI151" s="172" t="n">
        <f aca="false">IF(N151="nulová",J151,0)</f>
        <v>0</v>
      </c>
      <c r="BJ151" s="3" t="s">
        <v>136</v>
      </c>
      <c r="BK151" s="172" t="n">
        <f aca="false">ROUND(I151*H151,2)</f>
        <v>0</v>
      </c>
      <c r="BL151" s="3" t="s">
        <v>135</v>
      </c>
      <c r="BM151" s="171" t="s">
        <v>166</v>
      </c>
    </row>
    <row r="152" s="173" customFormat="true" ht="12.8" hidden="false" customHeight="false" outlineLevel="0" collapsed="false">
      <c r="B152" s="174"/>
      <c r="D152" s="175" t="s">
        <v>142</v>
      </c>
      <c r="E152" s="176"/>
      <c r="F152" s="177" t="s">
        <v>153</v>
      </c>
      <c r="H152" s="178" t="n">
        <v>16.5</v>
      </c>
      <c r="I152" s="179"/>
      <c r="L152" s="174"/>
      <c r="M152" s="180"/>
      <c r="N152" s="181"/>
      <c r="O152" s="181"/>
      <c r="P152" s="181"/>
      <c r="Q152" s="181"/>
      <c r="R152" s="181"/>
      <c r="S152" s="181"/>
      <c r="T152" s="182"/>
      <c r="AT152" s="176" t="s">
        <v>142</v>
      </c>
      <c r="AU152" s="176" t="s">
        <v>136</v>
      </c>
      <c r="AV152" s="173" t="s">
        <v>136</v>
      </c>
      <c r="AW152" s="173" t="s">
        <v>31</v>
      </c>
      <c r="AX152" s="173" t="s">
        <v>80</v>
      </c>
      <c r="AY152" s="176" t="s">
        <v>127</v>
      </c>
    </row>
    <row r="153" s="27" customFormat="true" ht="24.15" hidden="false" customHeight="true" outlineLevel="0" collapsed="false">
      <c r="A153" s="22"/>
      <c r="B153" s="159"/>
      <c r="C153" s="160" t="s">
        <v>167</v>
      </c>
      <c r="D153" s="160" t="s">
        <v>130</v>
      </c>
      <c r="E153" s="161" t="s">
        <v>168</v>
      </c>
      <c r="F153" s="162" t="s">
        <v>169</v>
      </c>
      <c r="G153" s="163" t="s">
        <v>133</v>
      </c>
      <c r="H153" s="164" t="n">
        <v>5</v>
      </c>
      <c r="I153" s="165"/>
      <c r="J153" s="166" t="n">
        <f aca="false">ROUND(I153*H153,2)</f>
        <v>0</v>
      </c>
      <c r="K153" s="162" t="s">
        <v>134</v>
      </c>
      <c r="L153" s="23"/>
      <c r="M153" s="167"/>
      <c r="N153" s="168" t="s">
        <v>41</v>
      </c>
      <c r="O153" s="60"/>
      <c r="P153" s="169" t="n">
        <f aca="false">O153*H153</f>
        <v>0</v>
      </c>
      <c r="Q153" s="169" t="n">
        <v>0.03468</v>
      </c>
      <c r="R153" s="169" t="n">
        <f aca="false">Q153*H153</f>
        <v>0.1734</v>
      </c>
      <c r="S153" s="169" t="n">
        <v>0</v>
      </c>
      <c r="T153" s="170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1" t="s">
        <v>135</v>
      </c>
      <c r="AT153" s="171" t="s">
        <v>130</v>
      </c>
      <c r="AU153" s="171" t="s">
        <v>136</v>
      </c>
      <c r="AY153" s="3" t="s">
        <v>127</v>
      </c>
      <c r="BE153" s="172" t="n">
        <f aca="false">IF(N153="základní",J153,0)</f>
        <v>0</v>
      </c>
      <c r="BF153" s="172" t="n">
        <f aca="false">IF(N153="snížená",J153,0)</f>
        <v>0</v>
      </c>
      <c r="BG153" s="172" t="n">
        <f aca="false">IF(N153="zákl. přenesená",J153,0)</f>
        <v>0</v>
      </c>
      <c r="BH153" s="172" t="n">
        <f aca="false">IF(N153="sníž. přenesená",J153,0)</f>
        <v>0</v>
      </c>
      <c r="BI153" s="172" t="n">
        <f aca="false">IF(N153="nulová",J153,0)</f>
        <v>0</v>
      </c>
      <c r="BJ153" s="3" t="s">
        <v>136</v>
      </c>
      <c r="BK153" s="172" t="n">
        <f aca="false">ROUND(I153*H153,2)</f>
        <v>0</v>
      </c>
      <c r="BL153" s="3" t="s">
        <v>135</v>
      </c>
      <c r="BM153" s="171" t="s">
        <v>170</v>
      </c>
    </row>
    <row r="154" s="173" customFormat="true" ht="12.8" hidden="false" customHeight="false" outlineLevel="0" collapsed="false">
      <c r="B154" s="174"/>
      <c r="D154" s="175" t="s">
        <v>142</v>
      </c>
      <c r="E154" s="176"/>
      <c r="F154" s="177" t="s">
        <v>171</v>
      </c>
      <c r="H154" s="178" t="n">
        <v>5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142</v>
      </c>
      <c r="AU154" s="176" t="s">
        <v>136</v>
      </c>
      <c r="AV154" s="173" t="s">
        <v>136</v>
      </c>
      <c r="AW154" s="173" t="s">
        <v>31</v>
      </c>
      <c r="AX154" s="173" t="s">
        <v>80</v>
      </c>
      <c r="AY154" s="176" t="s">
        <v>127</v>
      </c>
    </row>
    <row r="155" s="27" customFormat="true" ht="37.8" hidden="false" customHeight="true" outlineLevel="0" collapsed="false">
      <c r="A155" s="22"/>
      <c r="B155" s="159"/>
      <c r="C155" s="160" t="s">
        <v>172</v>
      </c>
      <c r="D155" s="160" t="s">
        <v>130</v>
      </c>
      <c r="E155" s="161" t="s">
        <v>173</v>
      </c>
      <c r="F155" s="162" t="s">
        <v>174</v>
      </c>
      <c r="G155" s="163" t="s">
        <v>133</v>
      </c>
      <c r="H155" s="164" t="n">
        <v>185.43</v>
      </c>
      <c r="I155" s="165"/>
      <c r="J155" s="166" t="n">
        <f aca="false">ROUND(I155*H155,2)</f>
        <v>0</v>
      </c>
      <c r="K155" s="162" t="s">
        <v>134</v>
      </c>
      <c r="L155" s="23"/>
      <c r="M155" s="167"/>
      <c r="N155" s="168" t="s">
        <v>41</v>
      </c>
      <c r="O155" s="60"/>
      <c r="P155" s="169" t="n">
        <f aca="false">O155*H155</f>
        <v>0</v>
      </c>
      <c r="Q155" s="169" t="n">
        <v>0.0205</v>
      </c>
      <c r="R155" s="169" t="n">
        <f aca="false">Q155*H155</f>
        <v>3.801315</v>
      </c>
      <c r="S155" s="169" t="n">
        <v>0</v>
      </c>
      <c r="T155" s="170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135</v>
      </c>
      <c r="AT155" s="171" t="s">
        <v>130</v>
      </c>
      <c r="AU155" s="171" t="s">
        <v>136</v>
      </c>
      <c r="AY155" s="3" t="s">
        <v>127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136</v>
      </c>
      <c r="BK155" s="172" t="n">
        <f aca="false">ROUND(I155*H155,2)</f>
        <v>0</v>
      </c>
      <c r="BL155" s="3" t="s">
        <v>135</v>
      </c>
      <c r="BM155" s="171" t="s">
        <v>175</v>
      </c>
    </row>
    <row r="156" s="173" customFormat="true" ht="12.8" hidden="false" customHeight="false" outlineLevel="0" collapsed="false">
      <c r="B156" s="174"/>
      <c r="D156" s="175" t="s">
        <v>142</v>
      </c>
      <c r="E156" s="176"/>
      <c r="F156" s="177" t="s">
        <v>176</v>
      </c>
      <c r="H156" s="178" t="n">
        <v>22.68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142</v>
      </c>
      <c r="AU156" s="176" t="s">
        <v>136</v>
      </c>
      <c r="AV156" s="173" t="s">
        <v>136</v>
      </c>
      <c r="AW156" s="173" t="s">
        <v>31</v>
      </c>
      <c r="AX156" s="173" t="s">
        <v>75</v>
      </c>
      <c r="AY156" s="176" t="s">
        <v>127</v>
      </c>
    </row>
    <row r="157" s="173" customFormat="true" ht="19.25" hidden="false" customHeight="false" outlineLevel="0" collapsed="false">
      <c r="B157" s="174"/>
      <c r="D157" s="175" t="s">
        <v>142</v>
      </c>
      <c r="E157" s="176"/>
      <c r="F157" s="177" t="s">
        <v>177</v>
      </c>
      <c r="H157" s="178" t="n">
        <v>53.42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142</v>
      </c>
      <c r="AU157" s="176" t="s">
        <v>136</v>
      </c>
      <c r="AV157" s="173" t="s">
        <v>136</v>
      </c>
      <c r="AW157" s="173" t="s">
        <v>31</v>
      </c>
      <c r="AX157" s="173" t="s">
        <v>75</v>
      </c>
      <c r="AY157" s="176" t="s">
        <v>127</v>
      </c>
    </row>
    <row r="158" s="173" customFormat="true" ht="12.8" hidden="false" customHeight="false" outlineLevel="0" collapsed="false">
      <c r="B158" s="174"/>
      <c r="D158" s="175" t="s">
        <v>142</v>
      </c>
      <c r="E158" s="176"/>
      <c r="F158" s="177" t="s">
        <v>178</v>
      </c>
      <c r="H158" s="178" t="n">
        <v>11.8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142</v>
      </c>
      <c r="AU158" s="176" t="s">
        <v>136</v>
      </c>
      <c r="AV158" s="173" t="s">
        <v>136</v>
      </c>
      <c r="AW158" s="173" t="s">
        <v>31</v>
      </c>
      <c r="AX158" s="173" t="s">
        <v>75</v>
      </c>
      <c r="AY158" s="176" t="s">
        <v>127</v>
      </c>
    </row>
    <row r="159" s="173" customFormat="true" ht="12.8" hidden="false" customHeight="false" outlineLevel="0" collapsed="false">
      <c r="B159" s="174"/>
      <c r="D159" s="175" t="s">
        <v>142</v>
      </c>
      <c r="E159" s="176"/>
      <c r="F159" s="177" t="s">
        <v>179</v>
      </c>
      <c r="H159" s="178" t="n">
        <v>13.2</v>
      </c>
      <c r="I159" s="179"/>
      <c r="L159" s="174"/>
      <c r="M159" s="180"/>
      <c r="N159" s="181"/>
      <c r="O159" s="181"/>
      <c r="P159" s="181"/>
      <c r="Q159" s="181"/>
      <c r="R159" s="181"/>
      <c r="S159" s="181"/>
      <c r="T159" s="182"/>
      <c r="AT159" s="176" t="s">
        <v>142</v>
      </c>
      <c r="AU159" s="176" t="s">
        <v>136</v>
      </c>
      <c r="AV159" s="173" t="s">
        <v>136</v>
      </c>
      <c r="AW159" s="173" t="s">
        <v>31</v>
      </c>
      <c r="AX159" s="173" t="s">
        <v>75</v>
      </c>
      <c r="AY159" s="176" t="s">
        <v>127</v>
      </c>
    </row>
    <row r="160" s="173" customFormat="true" ht="19.25" hidden="false" customHeight="false" outlineLevel="0" collapsed="false">
      <c r="B160" s="174"/>
      <c r="D160" s="175" t="s">
        <v>142</v>
      </c>
      <c r="E160" s="176"/>
      <c r="F160" s="177" t="s">
        <v>180</v>
      </c>
      <c r="H160" s="178" t="n">
        <v>40.14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142</v>
      </c>
      <c r="AU160" s="176" t="s">
        <v>136</v>
      </c>
      <c r="AV160" s="173" t="s">
        <v>136</v>
      </c>
      <c r="AW160" s="173" t="s">
        <v>31</v>
      </c>
      <c r="AX160" s="173" t="s">
        <v>75</v>
      </c>
      <c r="AY160" s="176" t="s">
        <v>127</v>
      </c>
    </row>
    <row r="161" s="173" customFormat="true" ht="12.8" hidden="false" customHeight="false" outlineLevel="0" collapsed="false">
      <c r="B161" s="174"/>
      <c r="D161" s="175" t="s">
        <v>142</v>
      </c>
      <c r="E161" s="176"/>
      <c r="F161" s="177" t="s">
        <v>181</v>
      </c>
      <c r="H161" s="178" t="n">
        <v>44.19</v>
      </c>
      <c r="I161" s="179"/>
      <c r="L161" s="174"/>
      <c r="M161" s="180"/>
      <c r="N161" s="181"/>
      <c r="O161" s="181"/>
      <c r="P161" s="181"/>
      <c r="Q161" s="181"/>
      <c r="R161" s="181"/>
      <c r="S161" s="181"/>
      <c r="T161" s="182"/>
      <c r="AT161" s="176" t="s">
        <v>142</v>
      </c>
      <c r="AU161" s="176" t="s">
        <v>136</v>
      </c>
      <c r="AV161" s="173" t="s">
        <v>136</v>
      </c>
      <c r="AW161" s="173" t="s">
        <v>31</v>
      </c>
      <c r="AX161" s="173" t="s">
        <v>75</v>
      </c>
      <c r="AY161" s="176" t="s">
        <v>127</v>
      </c>
    </row>
    <row r="162" s="183" customFormat="true" ht="12.8" hidden="false" customHeight="false" outlineLevel="0" collapsed="false">
      <c r="B162" s="184"/>
      <c r="D162" s="175" t="s">
        <v>142</v>
      </c>
      <c r="E162" s="185"/>
      <c r="F162" s="186" t="s">
        <v>182</v>
      </c>
      <c r="H162" s="187" t="n">
        <v>185.43</v>
      </c>
      <c r="I162" s="188"/>
      <c r="L162" s="184"/>
      <c r="M162" s="189"/>
      <c r="N162" s="190"/>
      <c r="O162" s="190"/>
      <c r="P162" s="190"/>
      <c r="Q162" s="190"/>
      <c r="R162" s="190"/>
      <c r="S162" s="190"/>
      <c r="T162" s="191"/>
      <c r="AT162" s="185" t="s">
        <v>142</v>
      </c>
      <c r="AU162" s="185" t="s">
        <v>136</v>
      </c>
      <c r="AV162" s="183" t="s">
        <v>135</v>
      </c>
      <c r="AW162" s="183" t="s">
        <v>31</v>
      </c>
      <c r="AX162" s="183" t="s">
        <v>80</v>
      </c>
      <c r="AY162" s="185" t="s">
        <v>127</v>
      </c>
    </row>
    <row r="163" s="27" customFormat="true" ht="16.5" hidden="false" customHeight="true" outlineLevel="0" collapsed="false">
      <c r="A163" s="22"/>
      <c r="B163" s="159"/>
      <c r="C163" s="160" t="s">
        <v>183</v>
      </c>
      <c r="D163" s="160" t="s">
        <v>130</v>
      </c>
      <c r="E163" s="161" t="s">
        <v>184</v>
      </c>
      <c r="F163" s="162" t="s">
        <v>185</v>
      </c>
      <c r="G163" s="163" t="s">
        <v>133</v>
      </c>
      <c r="H163" s="164" t="n">
        <v>12.6</v>
      </c>
      <c r="I163" s="165"/>
      <c r="J163" s="166" t="n">
        <f aca="false">ROUND(I163*H163,2)</f>
        <v>0</v>
      </c>
      <c r="K163" s="162" t="s">
        <v>134</v>
      </c>
      <c r="L163" s="23"/>
      <c r="M163" s="167"/>
      <c r="N163" s="168" t="s">
        <v>41</v>
      </c>
      <c r="O163" s="60"/>
      <c r="P163" s="169" t="n">
        <f aca="false">O163*H163</f>
        <v>0</v>
      </c>
      <c r="Q163" s="169" t="n">
        <v>0.00011</v>
      </c>
      <c r="R163" s="169" t="n">
        <f aca="false">Q163*H163</f>
        <v>0.001386</v>
      </c>
      <c r="S163" s="169" t="n">
        <v>6E-005</v>
      </c>
      <c r="T163" s="170" t="n">
        <f aca="false">S163*H163</f>
        <v>0.000756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135</v>
      </c>
      <c r="AT163" s="171" t="s">
        <v>130</v>
      </c>
      <c r="AU163" s="171" t="s">
        <v>136</v>
      </c>
      <c r="AY163" s="3" t="s">
        <v>127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136</v>
      </c>
      <c r="BK163" s="172" t="n">
        <f aca="false">ROUND(I163*H163,2)</f>
        <v>0</v>
      </c>
      <c r="BL163" s="3" t="s">
        <v>135</v>
      </c>
      <c r="BM163" s="171" t="s">
        <v>186</v>
      </c>
    </row>
    <row r="164" s="173" customFormat="true" ht="12.8" hidden="false" customHeight="false" outlineLevel="0" collapsed="false">
      <c r="B164" s="174"/>
      <c r="D164" s="175" t="s">
        <v>142</v>
      </c>
      <c r="E164" s="176"/>
      <c r="F164" s="177" t="s">
        <v>187</v>
      </c>
      <c r="H164" s="178" t="n">
        <v>12.6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142</v>
      </c>
      <c r="AU164" s="176" t="s">
        <v>136</v>
      </c>
      <c r="AV164" s="173" t="s">
        <v>136</v>
      </c>
      <c r="AW164" s="173" t="s">
        <v>31</v>
      </c>
      <c r="AX164" s="173" t="s">
        <v>80</v>
      </c>
      <c r="AY164" s="176" t="s">
        <v>127</v>
      </c>
    </row>
    <row r="165" s="27" customFormat="true" ht="16.5" hidden="false" customHeight="true" outlineLevel="0" collapsed="false">
      <c r="A165" s="22"/>
      <c r="B165" s="159"/>
      <c r="C165" s="160" t="s">
        <v>188</v>
      </c>
      <c r="D165" s="160" t="s">
        <v>130</v>
      </c>
      <c r="E165" s="161" t="s">
        <v>189</v>
      </c>
      <c r="F165" s="162" t="s">
        <v>190</v>
      </c>
      <c r="G165" s="163" t="s">
        <v>133</v>
      </c>
      <c r="H165" s="164" t="n">
        <v>15.705</v>
      </c>
      <c r="I165" s="165"/>
      <c r="J165" s="166" t="n">
        <f aca="false">ROUND(I165*H165,2)</f>
        <v>0</v>
      </c>
      <c r="K165" s="162" t="s">
        <v>134</v>
      </c>
      <c r="L165" s="23"/>
      <c r="M165" s="167"/>
      <c r="N165" s="168" t="s">
        <v>41</v>
      </c>
      <c r="O165" s="60"/>
      <c r="P165" s="169" t="n">
        <f aca="false">O165*H165</f>
        <v>0</v>
      </c>
      <c r="Q165" s="169" t="n">
        <v>0.00026</v>
      </c>
      <c r="R165" s="169" t="n">
        <f aca="false">Q165*H165</f>
        <v>0.0040833</v>
      </c>
      <c r="S165" s="169" t="n">
        <v>0</v>
      </c>
      <c r="T165" s="170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135</v>
      </c>
      <c r="AT165" s="171" t="s">
        <v>130</v>
      </c>
      <c r="AU165" s="171" t="s">
        <v>136</v>
      </c>
      <c r="AY165" s="3" t="s">
        <v>127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136</v>
      </c>
      <c r="BK165" s="172" t="n">
        <f aca="false">ROUND(I165*H165,2)</f>
        <v>0</v>
      </c>
      <c r="BL165" s="3" t="s">
        <v>135</v>
      </c>
      <c r="BM165" s="171" t="s">
        <v>191</v>
      </c>
    </row>
    <row r="166" s="27" customFormat="true" ht="21.75" hidden="false" customHeight="true" outlineLevel="0" collapsed="false">
      <c r="A166" s="22"/>
      <c r="B166" s="159"/>
      <c r="C166" s="160" t="s">
        <v>7</v>
      </c>
      <c r="D166" s="160" t="s">
        <v>130</v>
      </c>
      <c r="E166" s="161" t="s">
        <v>192</v>
      </c>
      <c r="F166" s="162" t="s">
        <v>193</v>
      </c>
      <c r="G166" s="163" t="s">
        <v>133</v>
      </c>
      <c r="H166" s="164" t="n">
        <v>15.705</v>
      </c>
      <c r="I166" s="165"/>
      <c r="J166" s="166" t="n">
        <f aca="false">ROUND(I166*H166,2)</f>
        <v>0</v>
      </c>
      <c r="K166" s="162"/>
      <c r="L166" s="23"/>
      <c r="M166" s="167"/>
      <c r="N166" s="168" t="s">
        <v>41</v>
      </c>
      <c r="O166" s="60"/>
      <c r="P166" s="169" t="n">
        <f aca="false">O166*H166</f>
        <v>0</v>
      </c>
      <c r="Q166" s="169" t="n">
        <v>0.0025</v>
      </c>
      <c r="R166" s="169" t="n">
        <f aca="false">Q166*H166</f>
        <v>0.0392625</v>
      </c>
      <c r="S166" s="169" t="n">
        <v>0</v>
      </c>
      <c r="T166" s="170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1" t="s">
        <v>135</v>
      </c>
      <c r="AT166" s="171" t="s">
        <v>130</v>
      </c>
      <c r="AU166" s="171" t="s">
        <v>136</v>
      </c>
      <c r="AY166" s="3" t="s">
        <v>127</v>
      </c>
      <c r="BE166" s="172" t="n">
        <f aca="false">IF(N166="základní",J166,0)</f>
        <v>0</v>
      </c>
      <c r="BF166" s="172" t="n">
        <f aca="false">IF(N166="snížená",J166,0)</f>
        <v>0</v>
      </c>
      <c r="BG166" s="172" t="n">
        <f aca="false">IF(N166="zákl. přenesená",J166,0)</f>
        <v>0</v>
      </c>
      <c r="BH166" s="172" t="n">
        <f aca="false">IF(N166="sníž. přenesená",J166,0)</f>
        <v>0</v>
      </c>
      <c r="BI166" s="172" t="n">
        <f aca="false">IF(N166="nulová",J166,0)</f>
        <v>0</v>
      </c>
      <c r="BJ166" s="3" t="s">
        <v>136</v>
      </c>
      <c r="BK166" s="172" t="n">
        <f aca="false">ROUND(I166*H166,2)</f>
        <v>0</v>
      </c>
      <c r="BL166" s="3" t="s">
        <v>135</v>
      </c>
      <c r="BM166" s="171" t="s">
        <v>194</v>
      </c>
    </row>
    <row r="167" s="173" customFormat="true" ht="12.8" hidden="false" customHeight="false" outlineLevel="0" collapsed="false">
      <c r="B167" s="174"/>
      <c r="D167" s="175" t="s">
        <v>142</v>
      </c>
      <c r="E167" s="176"/>
      <c r="F167" s="177" t="s">
        <v>195</v>
      </c>
      <c r="H167" s="178" t="n">
        <v>15.705</v>
      </c>
      <c r="I167" s="179"/>
      <c r="L167" s="174"/>
      <c r="M167" s="180"/>
      <c r="N167" s="181"/>
      <c r="O167" s="181"/>
      <c r="P167" s="181"/>
      <c r="Q167" s="181"/>
      <c r="R167" s="181"/>
      <c r="S167" s="181"/>
      <c r="T167" s="182"/>
      <c r="AT167" s="176" t="s">
        <v>142</v>
      </c>
      <c r="AU167" s="176" t="s">
        <v>136</v>
      </c>
      <c r="AV167" s="173" t="s">
        <v>136</v>
      </c>
      <c r="AW167" s="173" t="s">
        <v>31</v>
      </c>
      <c r="AX167" s="173" t="s">
        <v>80</v>
      </c>
      <c r="AY167" s="176" t="s">
        <v>127</v>
      </c>
    </row>
    <row r="168" s="27" customFormat="true" ht="24.15" hidden="false" customHeight="true" outlineLevel="0" collapsed="false">
      <c r="A168" s="22"/>
      <c r="B168" s="159"/>
      <c r="C168" s="160" t="s">
        <v>196</v>
      </c>
      <c r="D168" s="160" t="s">
        <v>130</v>
      </c>
      <c r="E168" s="161" t="s">
        <v>197</v>
      </c>
      <c r="F168" s="162" t="s">
        <v>198</v>
      </c>
      <c r="G168" s="163" t="s">
        <v>133</v>
      </c>
      <c r="H168" s="164" t="n">
        <v>15.705</v>
      </c>
      <c r="I168" s="165"/>
      <c r="J168" s="166" t="n">
        <f aca="false">ROUND(I168*H168,2)</f>
        <v>0</v>
      </c>
      <c r="K168" s="162" t="s">
        <v>134</v>
      </c>
      <c r="L168" s="23"/>
      <c r="M168" s="167"/>
      <c r="N168" s="168" t="s">
        <v>41</v>
      </c>
      <c r="O168" s="60"/>
      <c r="P168" s="169" t="n">
        <f aca="false">O168*H168</f>
        <v>0</v>
      </c>
      <c r="Q168" s="169" t="n">
        <v>0.00438</v>
      </c>
      <c r="R168" s="169" t="n">
        <f aca="false">Q168*H168</f>
        <v>0.0687879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135</v>
      </c>
      <c r="AT168" s="171" t="s">
        <v>130</v>
      </c>
      <c r="AU168" s="171" t="s">
        <v>136</v>
      </c>
      <c r="AY168" s="3" t="s">
        <v>127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136</v>
      </c>
      <c r="BK168" s="172" t="n">
        <f aca="false">ROUND(I168*H168,2)</f>
        <v>0</v>
      </c>
      <c r="BL168" s="3" t="s">
        <v>135</v>
      </c>
      <c r="BM168" s="171" t="s">
        <v>199</v>
      </c>
    </row>
    <row r="169" s="27" customFormat="true" ht="24.15" hidden="false" customHeight="true" outlineLevel="0" collapsed="false">
      <c r="A169" s="22"/>
      <c r="B169" s="159"/>
      <c r="C169" s="160" t="s">
        <v>200</v>
      </c>
      <c r="D169" s="160" t="s">
        <v>130</v>
      </c>
      <c r="E169" s="161" t="s">
        <v>201</v>
      </c>
      <c r="F169" s="162" t="s">
        <v>202</v>
      </c>
      <c r="G169" s="163" t="s">
        <v>133</v>
      </c>
      <c r="H169" s="164" t="n">
        <v>15.705</v>
      </c>
      <c r="I169" s="165"/>
      <c r="J169" s="166" t="n">
        <f aca="false">ROUND(I169*H169,2)</f>
        <v>0</v>
      </c>
      <c r="K169" s="162" t="s">
        <v>134</v>
      </c>
      <c r="L169" s="23"/>
      <c r="M169" s="167"/>
      <c r="N169" s="168" t="s">
        <v>41</v>
      </c>
      <c r="O169" s="60"/>
      <c r="P169" s="169" t="n">
        <f aca="false">O169*H169</f>
        <v>0</v>
      </c>
      <c r="Q169" s="169" t="n">
        <v>0.0033</v>
      </c>
      <c r="R169" s="169" t="n">
        <f aca="false">Q169*H169</f>
        <v>0.0518265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135</v>
      </c>
      <c r="AT169" s="171" t="s">
        <v>130</v>
      </c>
      <c r="AU169" s="171" t="s">
        <v>136</v>
      </c>
      <c r="AY169" s="3" t="s">
        <v>127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136</v>
      </c>
      <c r="BK169" s="172" t="n">
        <f aca="false">ROUND(I169*H169,2)</f>
        <v>0</v>
      </c>
      <c r="BL169" s="3" t="s">
        <v>135</v>
      </c>
      <c r="BM169" s="171" t="s">
        <v>203</v>
      </c>
    </row>
    <row r="170" s="27" customFormat="true" ht="24.15" hidden="false" customHeight="true" outlineLevel="0" collapsed="false">
      <c r="A170" s="22"/>
      <c r="B170" s="159"/>
      <c r="C170" s="160" t="s">
        <v>204</v>
      </c>
      <c r="D170" s="160" t="s">
        <v>130</v>
      </c>
      <c r="E170" s="161" t="s">
        <v>205</v>
      </c>
      <c r="F170" s="162" t="s">
        <v>206</v>
      </c>
      <c r="G170" s="163" t="s">
        <v>133</v>
      </c>
      <c r="H170" s="164" t="n">
        <v>5.9</v>
      </c>
      <c r="I170" s="165"/>
      <c r="J170" s="166" t="n">
        <f aca="false">ROUND(I170*H170,2)</f>
        <v>0</v>
      </c>
      <c r="K170" s="162" t="s">
        <v>134</v>
      </c>
      <c r="L170" s="23"/>
      <c r="M170" s="167"/>
      <c r="N170" s="168" t="s">
        <v>41</v>
      </c>
      <c r="O170" s="60"/>
      <c r="P170" s="169" t="n">
        <f aca="false">O170*H170</f>
        <v>0</v>
      </c>
      <c r="Q170" s="169" t="n">
        <v>0.042</v>
      </c>
      <c r="R170" s="169" t="n">
        <f aca="false">Q170*H170</f>
        <v>0.2478</v>
      </c>
      <c r="S170" s="169" t="n">
        <v>0</v>
      </c>
      <c r="T170" s="170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1" t="s">
        <v>135</v>
      </c>
      <c r="AT170" s="171" t="s">
        <v>130</v>
      </c>
      <c r="AU170" s="171" t="s">
        <v>136</v>
      </c>
      <c r="AY170" s="3" t="s">
        <v>127</v>
      </c>
      <c r="BE170" s="172" t="n">
        <f aca="false">IF(N170="základní",J170,0)</f>
        <v>0</v>
      </c>
      <c r="BF170" s="172" t="n">
        <f aca="false">IF(N170="snížená",J170,0)</f>
        <v>0</v>
      </c>
      <c r="BG170" s="172" t="n">
        <f aca="false">IF(N170="zákl. přenesená",J170,0)</f>
        <v>0</v>
      </c>
      <c r="BH170" s="172" t="n">
        <f aca="false">IF(N170="sníž. přenesená",J170,0)</f>
        <v>0</v>
      </c>
      <c r="BI170" s="172" t="n">
        <f aca="false">IF(N170="nulová",J170,0)</f>
        <v>0</v>
      </c>
      <c r="BJ170" s="3" t="s">
        <v>136</v>
      </c>
      <c r="BK170" s="172" t="n">
        <f aca="false">ROUND(I170*H170,2)</f>
        <v>0</v>
      </c>
      <c r="BL170" s="3" t="s">
        <v>135</v>
      </c>
      <c r="BM170" s="171" t="s">
        <v>207</v>
      </c>
    </row>
    <row r="171" s="173" customFormat="true" ht="12.8" hidden="false" customHeight="false" outlineLevel="0" collapsed="false">
      <c r="B171" s="174"/>
      <c r="D171" s="175" t="s">
        <v>142</v>
      </c>
      <c r="E171" s="176"/>
      <c r="F171" s="177" t="s">
        <v>208</v>
      </c>
      <c r="H171" s="178" t="n">
        <v>5.9</v>
      </c>
      <c r="I171" s="179"/>
      <c r="L171" s="174"/>
      <c r="M171" s="180"/>
      <c r="N171" s="181"/>
      <c r="O171" s="181"/>
      <c r="P171" s="181"/>
      <c r="Q171" s="181"/>
      <c r="R171" s="181"/>
      <c r="S171" s="181"/>
      <c r="T171" s="182"/>
      <c r="AT171" s="176" t="s">
        <v>142</v>
      </c>
      <c r="AU171" s="176" t="s">
        <v>136</v>
      </c>
      <c r="AV171" s="173" t="s">
        <v>136</v>
      </c>
      <c r="AW171" s="173" t="s">
        <v>31</v>
      </c>
      <c r="AX171" s="173" t="s">
        <v>80</v>
      </c>
      <c r="AY171" s="176" t="s">
        <v>127</v>
      </c>
    </row>
    <row r="172" s="27" customFormat="true" ht="33" hidden="false" customHeight="true" outlineLevel="0" collapsed="false">
      <c r="A172" s="22"/>
      <c r="B172" s="159"/>
      <c r="C172" s="160" t="s">
        <v>209</v>
      </c>
      <c r="D172" s="160" t="s">
        <v>130</v>
      </c>
      <c r="E172" s="161" t="s">
        <v>210</v>
      </c>
      <c r="F172" s="162" t="s">
        <v>211</v>
      </c>
      <c r="G172" s="163" t="s">
        <v>133</v>
      </c>
      <c r="H172" s="164" t="n">
        <v>3</v>
      </c>
      <c r="I172" s="165"/>
      <c r="J172" s="166" t="n">
        <f aca="false">ROUND(I172*H172,2)</f>
        <v>0</v>
      </c>
      <c r="K172" s="162" t="s">
        <v>134</v>
      </c>
      <c r="L172" s="23"/>
      <c r="M172" s="167"/>
      <c r="N172" s="168" t="s">
        <v>41</v>
      </c>
      <c r="O172" s="60"/>
      <c r="P172" s="169" t="n">
        <f aca="false">O172*H172</f>
        <v>0</v>
      </c>
      <c r="Q172" s="169" t="n">
        <v>0.063</v>
      </c>
      <c r="R172" s="169" t="n">
        <f aca="false">Q172*H172</f>
        <v>0.189</v>
      </c>
      <c r="S172" s="169" t="n">
        <v>0</v>
      </c>
      <c r="T172" s="170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135</v>
      </c>
      <c r="AT172" s="171" t="s">
        <v>130</v>
      </c>
      <c r="AU172" s="171" t="s">
        <v>136</v>
      </c>
      <c r="AY172" s="3" t="s">
        <v>127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136</v>
      </c>
      <c r="BK172" s="172" t="n">
        <f aca="false">ROUND(I172*H172,2)</f>
        <v>0</v>
      </c>
      <c r="BL172" s="3" t="s">
        <v>135</v>
      </c>
      <c r="BM172" s="171" t="s">
        <v>212</v>
      </c>
    </row>
    <row r="173" s="27" customFormat="true" ht="24.15" hidden="false" customHeight="true" outlineLevel="0" collapsed="false">
      <c r="A173" s="22"/>
      <c r="B173" s="159"/>
      <c r="C173" s="160" t="s">
        <v>213</v>
      </c>
      <c r="D173" s="160" t="s">
        <v>130</v>
      </c>
      <c r="E173" s="161" t="s">
        <v>214</v>
      </c>
      <c r="F173" s="162" t="s">
        <v>215</v>
      </c>
      <c r="G173" s="163" t="s">
        <v>216</v>
      </c>
      <c r="H173" s="164" t="n">
        <v>2</v>
      </c>
      <c r="I173" s="165"/>
      <c r="J173" s="166" t="n">
        <f aca="false">ROUND(I173*H173,2)</f>
        <v>0</v>
      </c>
      <c r="K173" s="162" t="s">
        <v>134</v>
      </c>
      <c r="L173" s="23"/>
      <c r="M173" s="167"/>
      <c r="N173" s="168" t="s">
        <v>41</v>
      </c>
      <c r="O173" s="60"/>
      <c r="P173" s="169" t="n">
        <f aca="false">O173*H173</f>
        <v>0</v>
      </c>
      <c r="Q173" s="169" t="n">
        <v>0.4417</v>
      </c>
      <c r="R173" s="169" t="n">
        <f aca="false">Q173*H173</f>
        <v>0.8834</v>
      </c>
      <c r="S173" s="169" t="n">
        <v>0</v>
      </c>
      <c r="T173" s="170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135</v>
      </c>
      <c r="AT173" s="171" t="s">
        <v>130</v>
      </c>
      <c r="AU173" s="171" t="s">
        <v>136</v>
      </c>
      <c r="AY173" s="3" t="s">
        <v>127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136</v>
      </c>
      <c r="BK173" s="172" t="n">
        <f aca="false">ROUND(I173*H173,2)</f>
        <v>0</v>
      </c>
      <c r="BL173" s="3" t="s">
        <v>135</v>
      </c>
      <c r="BM173" s="171" t="s">
        <v>217</v>
      </c>
    </row>
    <row r="174" s="27" customFormat="true" ht="24.15" hidden="false" customHeight="true" outlineLevel="0" collapsed="false">
      <c r="A174" s="22"/>
      <c r="B174" s="159"/>
      <c r="C174" s="160" t="s">
        <v>218</v>
      </c>
      <c r="D174" s="160" t="s">
        <v>130</v>
      </c>
      <c r="E174" s="161" t="s">
        <v>219</v>
      </c>
      <c r="F174" s="162" t="s">
        <v>220</v>
      </c>
      <c r="G174" s="163" t="s">
        <v>221</v>
      </c>
      <c r="H174" s="164" t="n">
        <v>1</v>
      </c>
      <c r="I174" s="165"/>
      <c r="J174" s="166" t="n">
        <f aca="false">ROUND(I174*H174,2)</f>
        <v>0</v>
      </c>
      <c r="K174" s="162"/>
      <c r="L174" s="23"/>
      <c r="M174" s="167"/>
      <c r="N174" s="168" t="s">
        <v>41</v>
      </c>
      <c r="O174" s="60"/>
      <c r="P174" s="169" t="n">
        <f aca="false">O174*H174</f>
        <v>0</v>
      </c>
      <c r="Q174" s="169" t="n">
        <v>0.00048</v>
      </c>
      <c r="R174" s="169" t="n">
        <f aca="false">Q174*H174</f>
        <v>0.00048</v>
      </c>
      <c r="S174" s="169" t="n">
        <v>0</v>
      </c>
      <c r="T174" s="170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1" t="s">
        <v>135</v>
      </c>
      <c r="AT174" s="171" t="s">
        <v>130</v>
      </c>
      <c r="AU174" s="171" t="s">
        <v>136</v>
      </c>
      <c r="AY174" s="3" t="s">
        <v>127</v>
      </c>
      <c r="BE174" s="172" t="n">
        <f aca="false">IF(N174="základní",J174,0)</f>
        <v>0</v>
      </c>
      <c r="BF174" s="172" t="n">
        <f aca="false">IF(N174="snížená",J174,0)</f>
        <v>0</v>
      </c>
      <c r="BG174" s="172" t="n">
        <f aca="false">IF(N174="zákl. přenesená",J174,0)</f>
        <v>0</v>
      </c>
      <c r="BH174" s="172" t="n">
        <f aca="false">IF(N174="sníž. přenesená",J174,0)</f>
        <v>0</v>
      </c>
      <c r="BI174" s="172" t="n">
        <f aca="false">IF(N174="nulová",J174,0)</f>
        <v>0</v>
      </c>
      <c r="BJ174" s="3" t="s">
        <v>136</v>
      </c>
      <c r="BK174" s="172" t="n">
        <f aca="false">ROUND(I174*H174,2)</f>
        <v>0</v>
      </c>
      <c r="BL174" s="3" t="s">
        <v>135</v>
      </c>
      <c r="BM174" s="171" t="s">
        <v>222</v>
      </c>
    </row>
    <row r="175" s="173" customFormat="true" ht="12.8" hidden="false" customHeight="false" outlineLevel="0" collapsed="false">
      <c r="B175" s="174"/>
      <c r="D175" s="175" t="s">
        <v>142</v>
      </c>
      <c r="E175" s="176"/>
      <c r="F175" s="177" t="s">
        <v>80</v>
      </c>
      <c r="H175" s="178" t="n">
        <v>1</v>
      </c>
      <c r="I175" s="179"/>
      <c r="L175" s="174"/>
      <c r="M175" s="180"/>
      <c r="N175" s="181"/>
      <c r="O175" s="181"/>
      <c r="P175" s="181"/>
      <c r="Q175" s="181"/>
      <c r="R175" s="181"/>
      <c r="S175" s="181"/>
      <c r="T175" s="182"/>
      <c r="AT175" s="176" t="s">
        <v>142</v>
      </c>
      <c r="AU175" s="176" t="s">
        <v>136</v>
      </c>
      <c r="AV175" s="173" t="s">
        <v>136</v>
      </c>
      <c r="AW175" s="173" t="s">
        <v>31</v>
      </c>
      <c r="AX175" s="173" t="s">
        <v>80</v>
      </c>
      <c r="AY175" s="176" t="s">
        <v>127</v>
      </c>
    </row>
    <row r="176" s="27" customFormat="true" ht="16.5" hidden="false" customHeight="true" outlineLevel="0" collapsed="false">
      <c r="A176" s="22"/>
      <c r="B176" s="159"/>
      <c r="C176" s="160" t="s">
        <v>223</v>
      </c>
      <c r="D176" s="160" t="s">
        <v>130</v>
      </c>
      <c r="E176" s="161" t="s">
        <v>224</v>
      </c>
      <c r="F176" s="162" t="s">
        <v>225</v>
      </c>
      <c r="G176" s="163" t="s">
        <v>221</v>
      </c>
      <c r="H176" s="164" t="n">
        <v>1</v>
      </c>
      <c r="I176" s="165"/>
      <c r="J176" s="166" t="n">
        <f aca="false">ROUND(I176*H176,2)</f>
        <v>0</v>
      </c>
      <c r="K176" s="162"/>
      <c r="L176" s="23"/>
      <c r="M176" s="167"/>
      <c r="N176" s="168" t="s">
        <v>41</v>
      </c>
      <c r="O176" s="60"/>
      <c r="P176" s="169" t="n">
        <f aca="false">O176*H176</f>
        <v>0</v>
      </c>
      <c r="Q176" s="169" t="n">
        <v>0.00048</v>
      </c>
      <c r="R176" s="169" t="n">
        <f aca="false">Q176*H176</f>
        <v>0.00048</v>
      </c>
      <c r="S176" s="169" t="n">
        <v>0</v>
      </c>
      <c r="T176" s="170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135</v>
      </c>
      <c r="AT176" s="171" t="s">
        <v>130</v>
      </c>
      <c r="AU176" s="171" t="s">
        <v>136</v>
      </c>
      <c r="AY176" s="3" t="s">
        <v>127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136</v>
      </c>
      <c r="BK176" s="172" t="n">
        <f aca="false">ROUND(I176*H176,2)</f>
        <v>0</v>
      </c>
      <c r="BL176" s="3" t="s">
        <v>135</v>
      </c>
      <c r="BM176" s="171" t="s">
        <v>226</v>
      </c>
    </row>
    <row r="177" s="173" customFormat="true" ht="12.8" hidden="false" customHeight="false" outlineLevel="0" collapsed="false">
      <c r="B177" s="174"/>
      <c r="D177" s="175" t="s">
        <v>142</v>
      </c>
      <c r="E177" s="176"/>
      <c r="F177" s="177" t="s">
        <v>80</v>
      </c>
      <c r="H177" s="178" t="n">
        <v>1</v>
      </c>
      <c r="I177" s="179"/>
      <c r="L177" s="174"/>
      <c r="M177" s="180"/>
      <c r="N177" s="181"/>
      <c r="O177" s="181"/>
      <c r="P177" s="181"/>
      <c r="Q177" s="181"/>
      <c r="R177" s="181"/>
      <c r="S177" s="181"/>
      <c r="T177" s="182"/>
      <c r="AT177" s="176" t="s">
        <v>142</v>
      </c>
      <c r="AU177" s="176" t="s">
        <v>136</v>
      </c>
      <c r="AV177" s="173" t="s">
        <v>136</v>
      </c>
      <c r="AW177" s="173" t="s">
        <v>31</v>
      </c>
      <c r="AX177" s="173" t="s">
        <v>80</v>
      </c>
      <c r="AY177" s="176" t="s">
        <v>127</v>
      </c>
    </row>
    <row r="178" s="27" customFormat="true" ht="16.5" hidden="false" customHeight="true" outlineLevel="0" collapsed="false">
      <c r="A178" s="22"/>
      <c r="B178" s="159"/>
      <c r="C178" s="160" t="s">
        <v>227</v>
      </c>
      <c r="D178" s="160" t="s">
        <v>130</v>
      </c>
      <c r="E178" s="161" t="s">
        <v>228</v>
      </c>
      <c r="F178" s="162" t="s">
        <v>229</v>
      </c>
      <c r="G178" s="163" t="s">
        <v>230</v>
      </c>
      <c r="H178" s="164" t="n">
        <v>2</v>
      </c>
      <c r="I178" s="165"/>
      <c r="J178" s="166" t="n">
        <f aca="false">ROUND(I178*H178,2)</f>
        <v>0</v>
      </c>
      <c r="K178" s="162"/>
      <c r="L178" s="23"/>
      <c r="M178" s="167"/>
      <c r="N178" s="168" t="s">
        <v>41</v>
      </c>
      <c r="O178" s="60"/>
      <c r="P178" s="169" t="n">
        <f aca="false">O178*H178</f>
        <v>0</v>
      </c>
      <c r="Q178" s="169" t="n">
        <v>0.00048</v>
      </c>
      <c r="R178" s="169" t="n">
        <f aca="false">Q178*H178</f>
        <v>0.00096</v>
      </c>
      <c r="S178" s="169" t="n">
        <v>0</v>
      </c>
      <c r="T178" s="170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135</v>
      </c>
      <c r="AT178" s="171" t="s">
        <v>130</v>
      </c>
      <c r="AU178" s="171" t="s">
        <v>136</v>
      </c>
      <c r="AY178" s="3" t="s">
        <v>127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136</v>
      </c>
      <c r="BK178" s="172" t="n">
        <f aca="false">ROUND(I178*H178,2)</f>
        <v>0</v>
      </c>
      <c r="BL178" s="3" t="s">
        <v>135</v>
      </c>
      <c r="BM178" s="171" t="s">
        <v>231</v>
      </c>
    </row>
    <row r="179" s="173" customFormat="true" ht="12.8" hidden="false" customHeight="false" outlineLevel="0" collapsed="false">
      <c r="B179" s="174"/>
      <c r="D179" s="175" t="s">
        <v>142</v>
      </c>
      <c r="E179" s="176"/>
      <c r="F179" s="177" t="s">
        <v>136</v>
      </c>
      <c r="H179" s="178" t="n">
        <v>2</v>
      </c>
      <c r="I179" s="179"/>
      <c r="L179" s="174"/>
      <c r="M179" s="180"/>
      <c r="N179" s="181"/>
      <c r="O179" s="181"/>
      <c r="P179" s="181"/>
      <c r="Q179" s="181"/>
      <c r="R179" s="181"/>
      <c r="S179" s="181"/>
      <c r="T179" s="182"/>
      <c r="AT179" s="176" t="s">
        <v>142</v>
      </c>
      <c r="AU179" s="176" t="s">
        <v>136</v>
      </c>
      <c r="AV179" s="173" t="s">
        <v>136</v>
      </c>
      <c r="AW179" s="173" t="s">
        <v>31</v>
      </c>
      <c r="AX179" s="173" t="s">
        <v>80</v>
      </c>
      <c r="AY179" s="176" t="s">
        <v>127</v>
      </c>
    </row>
    <row r="180" s="27" customFormat="true" ht="16.5" hidden="false" customHeight="true" outlineLevel="0" collapsed="false">
      <c r="A180" s="22"/>
      <c r="B180" s="159"/>
      <c r="C180" s="160" t="s">
        <v>6</v>
      </c>
      <c r="D180" s="160" t="s">
        <v>130</v>
      </c>
      <c r="E180" s="161" t="s">
        <v>232</v>
      </c>
      <c r="F180" s="162" t="s">
        <v>233</v>
      </c>
      <c r="G180" s="163" t="s">
        <v>221</v>
      </c>
      <c r="H180" s="164" t="n">
        <v>2</v>
      </c>
      <c r="I180" s="165"/>
      <c r="J180" s="166" t="n">
        <f aca="false">ROUND(I180*H180,2)</f>
        <v>0</v>
      </c>
      <c r="K180" s="162"/>
      <c r="L180" s="23"/>
      <c r="M180" s="167"/>
      <c r="N180" s="168" t="s">
        <v>41</v>
      </c>
      <c r="O180" s="60"/>
      <c r="P180" s="169" t="n">
        <f aca="false">O180*H180</f>
        <v>0</v>
      </c>
      <c r="Q180" s="169" t="n">
        <v>0.00048</v>
      </c>
      <c r="R180" s="169" t="n">
        <f aca="false">Q180*H180</f>
        <v>0.00096</v>
      </c>
      <c r="S180" s="169" t="n">
        <v>0</v>
      </c>
      <c r="T180" s="170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135</v>
      </c>
      <c r="AT180" s="171" t="s">
        <v>130</v>
      </c>
      <c r="AU180" s="171" t="s">
        <v>136</v>
      </c>
      <c r="AY180" s="3" t="s">
        <v>127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136</v>
      </c>
      <c r="BK180" s="172" t="n">
        <f aca="false">ROUND(I180*H180,2)</f>
        <v>0</v>
      </c>
      <c r="BL180" s="3" t="s">
        <v>135</v>
      </c>
      <c r="BM180" s="171" t="s">
        <v>234</v>
      </c>
    </row>
    <row r="181" s="173" customFormat="true" ht="12.8" hidden="false" customHeight="false" outlineLevel="0" collapsed="false">
      <c r="B181" s="174"/>
      <c r="D181" s="175" t="s">
        <v>142</v>
      </c>
      <c r="E181" s="176"/>
      <c r="F181" s="177" t="s">
        <v>235</v>
      </c>
      <c r="H181" s="178" t="n">
        <v>2</v>
      </c>
      <c r="I181" s="179"/>
      <c r="L181" s="174"/>
      <c r="M181" s="180"/>
      <c r="N181" s="181"/>
      <c r="O181" s="181"/>
      <c r="P181" s="181"/>
      <c r="Q181" s="181"/>
      <c r="R181" s="181"/>
      <c r="S181" s="181"/>
      <c r="T181" s="182"/>
      <c r="AT181" s="176" t="s">
        <v>142</v>
      </c>
      <c r="AU181" s="176" t="s">
        <v>136</v>
      </c>
      <c r="AV181" s="173" t="s">
        <v>136</v>
      </c>
      <c r="AW181" s="173" t="s">
        <v>31</v>
      </c>
      <c r="AX181" s="173" t="s">
        <v>80</v>
      </c>
      <c r="AY181" s="176" t="s">
        <v>127</v>
      </c>
    </row>
    <row r="182" s="27" customFormat="true" ht="16.5" hidden="false" customHeight="true" outlineLevel="0" collapsed="false">
      <c r="A182" s="22"/>
      <c r="B182" s="159"/>
      <c r="C182" s="160" t="s">
        <v>236</v>
      </c>
      <c r="D182" s="160" t="s">
        <v>130</v>
      </c>
      <c r="E182" s="161" t="s">
        <v>237</v>
      </c>
      <c r="F182" s="162" t="s">
        <v>238</v>
      </c>
      <c r="G182" s="163" t="s">
        <v>230</v>
      </c>
      <c r="H182" s="164" t="n">
        <v>2</v>
      </c>
      <c r="I182" s="165"/>
      <c r="J182" s="166" t="n">
        <f aca="false">ROUND(I182*H182,2)</f>
        <v>0</v>
      </c>
      <c r="K182" s="162"/>
      <c r="L182" s="23"/>
      <c r="M182" s="167"/>
      <c r="N182" s="168" t="s">
        <v>41</v>
      </c>
      <c r="O182" s="60"/>
      <c r="P182" s="169" t="n">
        <f aca="false">O182*H182</f>
        <v>0</v>
      </c>
      <c r="Q182" s="169" t="n">
        <v>0.00048</v>
      </c>
      <c r="R182" s="169" t="n">
        <f aca="false">Q182*H182</f>
        <v>0.00096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135</v>
      </c>
      <c r="AT182" s="171" t="s">
        <v>130</v>
      </c>
      <c r="AU182" s="171" t="s">
        <v>136</v>
      </c>
      <c r="AY182" s="3" t="s">
        <v>127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136</v>
      </c>
      <c r="BK182" s="172" t="n">
        <f aca="false">ROUND(I182*H182,2)</f>
        <v>0</v>
      </c>
      <c r="BL182" s="3" t="s">
        <v>135</v>
      </c>
      <c r="BM182" s="171" t="s">
        <v>239</v>
      </c>
    </row>
    <row r="183" s="173" customFormat="true" ht="12.8" hidden="false" customHeight="false" outlineLevel="0" collapsed="false">
      <c r="B183" s="174"/>
      <c r="D183" s="175" t="s">
        <v>142</v>
      </c>
      <c r="E183" s="176"/>
      <c r="F183" s="177" t="s">
        <v>235</v>
      </c>
      <c r="H183" s="178" t="n">
        <v>2</v>
      </c>
      <c r="I183" s="179"/>
      <c r="L183" s="174"/>
      <c r="M183" s="180"/>
      <c r="N183" s="181"/>
      <c r="O183" s="181"/>
      <c r="P183" s="181"/>
      <c r="Q183" s="181"/>
      <c r="R183" s="181"/>
      <c r="S183" s="181"/>
      <c r="T183" s="182"/>
      <c r="AT183" s="176" t="s">
        <v>142</v>
      </c>
      <c r="AU183" s="176" t="s">
        <v>136</v>
      </c>
      <c r="AV183" s="173" t="s">
        <v>136</v>
      </c>
      <c r="AW183" s="173" t="s">
        <v>31</v>
      </c>
      <c r="AX183" s="173" t="s">
        <v>80</v>
      </c>
      <c r="AY183" s="176" t="s">
        <v>127</v>
      </c>
    </row>
    <row r="184" s="27" customFormat="true" ht="16.5" hidden="false" customHeight="true" outlineLevel="0" collapsed="false">
      <c r="A184" s="22"/>
      <c r="B184" s="159"/>
      <c r="C184" s="160" t="s">
        <v>240</v>
      </c>
      <c r="D184" s="160" t="s">
        <v>130</v>
      </c>
      <c r="E184" s="161" t="s">
        <v>241</v>
      </c>
      <c r="F184" s="162" t="s">
        <v>242</v>
      </c>
      <c r="G184" s="163" t="s">
        <v>230</v>
      </c>
      <c r="H184" s="164" t="n">
        <v>1.5</v>
      </c>
      <c r="I184" s="165"/>
      <c r="J184" s="166" t="n">
        <f aca="false">ROUND(I184*H184,2)</f>
        <v>0</v>
      </c>
      <c r="K184" s="162"/>
      <c r="L184" s="23"/>
      <c r="M184" s="167"/>
      <c r="N184" s="168" t="s">
        <v>41</v>
      </c>
      <c r="O184" s="60"/>
      <c r="P184" s="169" t="n">
        <f aca="false">O184*H184</f>
        <v>0</v>
      </c>
      <c r="Q184" s="169" t="n">
        <v>0.00048</v>
      </c>
      <c r="R184" s="169" t="n">
        <f aca="false">Q184*H184</f>
        <v>0.00072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135</v>
      </c>
      <c r="AT184" s="171" t="s">
        <v>130</v>
      </c>
      <c r="AU184" s="171" t="s">
        <v>136</v>
      </c>
      <c r="AY184" s="3" t="s">
        <v>127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136</v>
      </c>
      <c r="BK184" s="172" t="n">
        <f aca="false">ROUND(I184*H184,2)</f>
        <v>0</v>
      </c>
      <c r="BL184" s="3" t="s">
        <v>135</v>
      </c>
      <c r="BM184" s="171" t="s">
        <v>243</v>
      </c>
    </row>
    <row r="185" s="173" customFormat="true" ht="12.8" hidden="false" customHeight="false" outlineLevel="0" collapsed="false">
      <c r="B185" s="174"/>
      <c r="D185" s="175" t="s">
        <v>142</v>
      </c>
      <c r="E185" s="176"/>
      <c r="F185" s="177" t="s">
        <v>244</v>
      </c>
      <c r="H185" s="178" t="n">
        <v>1.5</v>
      </c>
      <c r="I185" s="179"/>
      <c r="L185" s="174"/>
      <c r="M185" s="180"/>
      <c r="N185" s="181"/>
      <c r="O185" s="181"/>
      <c r="P185" s="181"/>
      <c r="Q185" s="181"/>
      <c r="R185" s="181"/>
      <c r="S185" s="181"/>
      <c r="T185" s="182"/>
      <c r="AT185" s="176" t="s">
        <v>142</v>
      </c>
      <c r="AU185" s="176" t="s">
        <v>136</v>
      </c>
      <c r="AV185" s="173" t="s">
        <v>136</v>
      </c>
      <c r="AW185" s="173" t="s">
        <v>31</v>
      </c>
      <c r="AX185" s="173" t="s">
        <v>80</v>
      </c>
      <c r="AY185" s="176" t="s">
        <v>127</v>
      </c>
    </row>
    <row r="186" s="145" customFormat="true" ht="22.8" hidden="false" customHeight="true" outlineLevel="0" collapsed="false">
      <c r="B186" s="146"/>
      <c r="D186" s="147" t="s">
        <v>74</v>
      </c>
      <c r="E186" s="157" t="s">
        <v>172</v>
      </c>
      <c r="F186" s="157" t="s">
        <v>245</v>
      </c>
      <c r="I186" s="149"/>
      <c r="J186" s="158" t="n">
        <f aca="false">BK186</f>
        <v>0</v>
      </c>
      <c r="L186" s="146"/>
      <c r="M186" s="151"/>
      <c r="N186" s="152"/>
      <c r="O186" s="152"/>
      <c r="P186" s="153" t="n">
        <f aca="false">SUM(P187:P206)</f>
        <v>0</v>
      </c>
      <c r="Q186" s="152"/>
      <c r="R186" s="153" t="n">
        <f aca="false">SUM(R187:R206)</f>
        <v>0.4031096</v>
      </c>
      <c r="S186" s="152"/>
      <c r="T186" s="154" t="n">
        <f aca="false">SUM(T187:T206)</f>
        <v>6.10545</v>
      </c>
      <c r="AR186" s="147" t="s">
        <v>80</v>
      </c>
      <c r="AT186" s="155" t="s">
        <v>74</v>
      </c>
      <c r="AU186" s="155" t="s">
        <v>80</v>
      </c>
      <c r="AY186" s="147" t="s">
        <v>127</v>
      </c>
      <c r="BK186" s="156" t="n">
        <f aca="false">SUM(BK187:BK206)</f>
        <v>0</v>
      </c>
    </row>
    <row r="187" s="27" customFormat="true" ht="33" hidden="false" customHeight="true" outlineLevel="0" collapsed="false">
      <c r="A187" s="22"/>
      <c r="B187" s="159"/>
      <c r="C187" s="160" t="s">
        <v>246</v>
      </c>
      <c r="D187" s="160" t="s">
        <v>130</v>
      </c>
      <c r="E187" s="161" t="s">
        <v>247</v>
      </c>
      <c r="F187" s="162" t="s">
        <v>248</v>
      </c>
      <c r="G187" s="163" t="s">
        <v>133</v>
      </c>
      <c r="H187" s="164" t="n">
        <v>5.4</v>
      </c>
      <c r="I187" s="165"/>
      <c r="J187" s="166" t="n">
        <f aca="false">ROUND(I187*H187,2)</f>
        <v>0</v>
      </c>
      <c r="K187" s="162" t="s">
        <v>134</v>
      </c>
      <c r="L187" s="23"/>
      <c r="M187" s="167"/>
      <c r="N187" s="168" t="s">
        <v>41</v>
      </c>
      <c r="O187" s="60"/>
      <c r="P187" s="169" t="n">
        <f aca="false">O187*H187</f>
        <v>0</v>
      </c>
      <c r="Q187" s="169" t="n">
        <v>0</v>
      </c>
      <c r="R187" s="169" t="n">
        <f aca="false">Q187*H187</f>
        <v>0</v>
      </c>
      <c r="S187" s="169" t="n">
        <v>0</v>
      </c>
      <c r="T187" s="170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1" t="s">
        <v>135</v>
      </c>
      <c r="AT187" s="171" t="s">
        <v>130</v>
      </c>
      <c r="AU187" s="171" t="s">
        <v>136</v>
      </c>
      <c r="AY187" s="3" t="s">
        <v>127</v>
      </c>
      <c r="BE187" s="172" t="n">
        <f aca="false">IF(N187="základní",J187,0)</f>
        <v>0</v>
      </c>
      <c r="BF187" s="172" t="n">
        <f aca="false">IF(N187="snížená",J187,0)</f>
        <v>0</v>
      </c>
      <c r="BG187" s="172" t="n">
        <f aca="false">IF(N187="zákl. přenesená",J187,0)</f>
        <v>0</v>
      </c>
      <c r="BH187" s="172" t="n">
        <f aca="false">IF(N187="sníž. přenesená",J187,0)</f>
        <v>0</v>
      </c>
      <c r="BI187" s="172" t="n">
        <f aca="false">IF(N187="nulová",J187,0)</f>
        <v>0</v>
      </c>
      <c r="BJ187" s="3" t="s">
        <v>136</v>
      </c>
      <c r="BK187" s="172" t="n">
        <f aca="false">ROUND(I187*H187,2)</f>
        <v>0</v>
      </c>
      <c r="BL187" s="3" t="s">
        <v>135</v>
      </c>
      <c r="BM187" s="171" t="s">
        <v>249</v>
      </c>
    </row>
    <row r="188" s="173" customFormat="true" ht="12.8" hidden="false" customHeight="false" outlineLevel="0" collapsed="false">
      <c r="B188" s="174"/>
      <c r="D188" s="175" t="s">
        <v>142</v>
      </c>
      <c r="E188" s="176"/>
      <c r="F188" s="177" t="s">
        <v>250</v>
      </c>
      <c r="H188" s="178" t="n">
        <v>5.4</v>
      </c>
      <c r="I188" s="179"/>
      <c r="L188" s="174"/>
      <c r="M188" s="180"/>
      <c r="N188" s="181"/>
      <c r="O188" s="181"/>
      <c r="P188" s="181"/>
      <c r="Q188" s="181"/>
      <c r="R188" s="181"/>
      <c r="S188" s="181"/>
      <c r="T188" s="182"/>
      <c r="AT188" s="176" t="s">
        <v>142</v>
      </c>
      <c r="AU188" s="176" t="s">
        <v>136</v>
      </c>
      <c r="AV188" s="173" t="s">
        <v>136</v>
      </c>
      <c r="AW188" s="173" t="s">
        <v>31</v>
      </c>
      <c r="AX188" s="173" t="s">
        <v>80</v>
      </c>
      <c r="AY188" s="176" t="s">
        <v>127</v>
      </c>
    </row>
    <row r="189" s="27" customFormat="true" ht="24.15" hidden="false" customHeight="true" outlineLevel="0" collapsed="false">
      <c r="A189" s="22"/>
      <c r="B189" s="159"/>
      <c r="C189" s="160" t="s">
        <v>251</v>
      </c>
      <c r="D189" s="160" t="s">
        <v>130</v>
      </c>
      <c r="E189" s="161" t="s">
        <v>252</v>
      </c>
      <c r="F189" s="162" t="s">
        <v>253</v>
      </c>
      <c r="G189" s="163" t="s">
        <v>133</v>
      </c>
      <c r="H189" s="164" t="n">
        <v>77.74</v>
      </c>
      <c r="I189" s="165"/>
      <c r="J189" s="166" t="n">
        <f aca="false">ROUND(I189*H189,2)</f>
        <v>0</v>
      </c>
      <c r="K189" s="162" t="s">
        <v>134</v>
      </c>
      <c r="L189" s="23"/>
      <c r="M189" s="167"/>
      <c r="N189" s="168" t="s">
        <v>41</v>
      </c>
      <c r="O189" s="60"/>
      <c r="P189" s="169" t="n">
        <f aca="false">O189*H189</f>
        <v>0</v>
      </c>
      <c r="Q189" s="169" t="n">
        <v>4E-005</v>
      </c>
      <c r="R189" s="169" t="n">
        <f aca="false">Q189*H189</f>
        <v>0.0031096</v>
      </c>
      <c r="S189" s="169" t="n">
        <v>0</v>
      </c>
      <c r="T189" s="170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1" t="s">
        <v>209</v>
      </c>
      <c r="AT189" s="171" t="s">
        <v>130</v>
      </c>
      <c r="AU189" s="171" t="s">
        <v>136</v>
      </c>
      <c r="AY189" s="3" t="s">
        <v>127</v>
      </c>
      <c r="BE189" s="172" t="n">
        <f aca="false">IF(N189="základní",J189,0)</f>
        <v>0</v>
      </c>
      <c r="BF189" s="172" t="n">
        <f aca="false">IF(N189="snížená",J189,0)</f>
        <v>0</v>
      </c>
      <c r="BG189" s="172" t="n">
        <f aca="false">IF(N189="zákl. přenesená",J189,0)</f>
        <v>0</v>
      </c>
      <c r="BH189" s="172" t="n">
        <f aca="false">IF(N189="sníž. přenesená",J189,0)</f>
        <v>0</v>
      </c>
      <c r="BI189" s="172" t="n">
        <f aca="false">IF(N189="nulová",J189,0)</f>
        <v>0</v>
      </c>
      <c r="BJ189" s="3" t="s">
        <v>136</v>
      </c>
      <c r="BK189" s="172" t="n">
        <f aca="false">ROUND(I189*H189,2)</f>
        <v>0</v>
      </c>
      <c r="BL189" s="3" t="s">
        <v>209</v>
      </c>
      <c r="BM189" s="171" t="s">
        <v>254</v>
      </c>
    </row>
    <row r="190" s="173" customFormat="true" ht="12.8" hidden="false" customHeight="false" outlineLevel="0" collapsed="false">
      <c r="B190" s="174"/>
      <c r="D190" s="175" t="s">
        <v>142</v>
      </c>
      <c r="E190" s="176"/>
      <c r="F190" s="177" t="s">
        <v>255</v>
      </c>
      <c r="H190" s="178" t="n">
        <v>77.74</v>
      </c>
      <c r="I190" s="179"/>
      <c r="L190" s="174"/>
      <c r="M190" s="180"/>
      <c r="N190" s="181"/>
      <c r="O190" s="181"/>
      <c r="P190" s="181"/>
      <c r="Q190" s="181"/>
      <c r="R190" s="181"/>
      <c r="S190" s="181"/>
      <c r="T190" s="182"/>
      <c r="AT190" s="176" t="s">
        <v>142</v>
      </c>
      <c r="AU190" s="176" t="s">
        <v>136</v>
      </c>
      <c r="AV190" s="173" t="s">
        <v>136</v>
      </c>
      <c r="AW190" s="173" t="s">
        <v>31</v>
      </c>
      <c r="AX190" s="173" t="s">
        <v>80</v>
      </c>
      <c r="AY190" s="176" t="s">
        <v>127</v>
      </c>
    </row>
    <row r="191" s="27" customFormat="true" ht="37.8" hidden="false" customHeight="true" outlineLevel="0" collapsed="false">
      <c r="A191" s="22"/>
      <c r="B191" s="159"/>
      <c r="C191" s="160" t="s">
        <v>256</v>
      </c>
      <c r="D191" s="160" t="s">
        <v>130</v>
      </c>
      <c r="E191" s="161" t="s">
        <v>257</v>
      </c>
      <c r="F191" s="162" t="s">
        <v>258</v>
      </c>
      <c r="G191" s="163" t="s">
        <v>221</v>
      </c>
      <c r="H191" s="164" t="n">
        <v>1</v>
      </c>
      <c r="I191" s="165"/>
      <c r="J191" s="166" t="n">
        <f aca="false">ROUND(I191*H191,2)</f>
        <v>0</v>
      </c>
      <c r="K191" s="162"/>
      <c r="L191" s="23"/>
      <c r="M191" s="167"/>
      <c r="N191" s="168" t="s">
        <v>41</v>
      </c>
      <c r="O191" s="60"/>
      <c r="P191" s="169" t="n">
        <f aca="false">O191*H191</f>
        <v>0</v>
      </c>
      <c r="Q191" s="169" t="n">
        <v>0</v>
      </c>
      <c r="R191" s="169" t="n">
        <f aca="false">Q191*H191</f>
        <v>0</v>
      </c>
      <c r="S191" s="169" t="n">
        <v>0.51</v>
      </c>
      <c r="T191" s="170" t="n">
        <f aca="false">S191*H191</f>
        <v>0.51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135</v>
      </c>
      <c r="AT191" s="171" t="s">
        <v>130</v>
      </c>
      <c r="AU191" s="171" t="s">
        <v>136</v>
      </c>
      <c r="AY191" s="3" t="s">
        <v>127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136</v>
      </c>
      <c r="BK191" s="172" t="n">
        <f aca="false">ROUND(I191*H191,2)</f>
        <v>0</v>
      </c>
      <c r="BL191" s="3" t="s">
        <v>135</v>
      </c>
      <c r="BM191" s="171" t="s">
        <v>259</v>
      </c>
    </row>
    <row r="192" s="27" customFormat="true" ht="16.5" hidden="false" customHeight="true" outlineLevel="0" collapsed="false">
      <c r="A192" s="22"/>
      <c r="B192" s="159"/>
      <c r="C192" s="160" t="s">
        <v>260</v>
      </c>
      <c r="D192" s="160" t="s">
        <v>130</v>
      </c>
      <c r="E192" s="161" t="s">
        <v>261</v>
      </c>
      <c r="F192" s="162" t="s">
        <v>262</v>
      </c>
      <c r="G192" s="163" t="s">
        <v>216</v>
      </c>
      <c r="H192" s="164" t="n">
        <v>5</v>
      </c>
      <c r="I192" s="165"/>
      <c r="J192" s="166" t="n">
        <f aca="false">ROUND(I192*H192,2)</f>
        <v>0</v>
      </c>
      <c r="K192" s="162"/>
      <c r="L192" s="23"/>
      <c r="M192" s="167"/>
      <c r="N192" s="168" t="s">
        <v>41</v>
      </c>
      <c r="O192" s="60"/>
      <c r="P192" s="169" t="n">
        <f aca="false">O192*H192</f>
        <v>0</v>
      </c>
      <c r="Q192" s="169" t="n">
        <v>0</v>
      </c>
      <c r="R192" s="169" t="n">
        <f aca="false">Q192*H192</f>
        <v>0</v>
      </c>
      <c r="S192" s="169" t="n">
        <v>0.025</v>
      </c>
      <c r="T192" s="170" t="n">
        <f aca="false">S192*H192</f>
        <v>0.125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135</v>
      </c>
      <c r="AT192" s="171" t="s">
        <v>130</v>
      </c>
      <c r="AU192" s="171" t="s">
        <v>136</v>
      </c>
      <c r="AY192" s="3" t="s">
        <v>127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136</v>
      </c>
      <c r="BK192" s="172" t="n">
        <f aca="false">ROUND(I192*H192,2)</f>
        <v>0</v>
      </c>
      <c r="BL192" s="3" t="s">
        <v>135</v>
      </c>
      <c r="BM192" s="171" t="s">
        <v>263</v>
      </c>
    </row>
    <row r="193" s="27" customFormat="true" ht="16.5" hidden="false" customHeight="true" outlineLevel="0" collapsed="false">
      <c r="A193" s="22"/>
      <c r="B193" s="159"/>
      <c r="C193" s="160" t="s">
        <v>264</v>
      </c>
      <c r="D193" s="160" t="s">
        <v>130</v>
      </c>
      <c r="E193" s="161" t="s">
        <v>265</v>
      </c>
      <c r="F193" s="162" t="s">
        <v>266</v>
      </c>
      <c r="G193" s="163" t="s">
        <v>221</v>
      </c>
      <c r="H193" s="164" t="n">
        <v>1</v>
      </c>
      <c r="I193" s="165"/>
      <c r="J193" s="166" t="n">
        <f aca="false">ROUND(I193*H193,2)</f>
        <v>0</v>
      </c>
      <c r="K193" s="162"/>
      <c r="L193" s="23"/>
      <c r="M193" s="167"/>
      <c r="N193" s="168" t="s">
        <v>41</v>
      </c>
      <c r="O193" s="60"/>
      <c r="P193" s="169" t="n">
        <f aca="false">O193*H193</f>
        <v>0</v>
      </c>
      <c r="Q193" s="169" t="n">
        <v>0.4</v>
      </c>
      <c r="R193" s="169" t="n">
        <f aca="false">Q193*H193</f>
        <v>0.4</v>
      </c>
      <c r="S193" s="169" t="n">
        <v>0.025</v>
      </c>
      <c r="T193" s="170" t="n">
        <f aca="false">S193*H193</f>
        <v>0.025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135</v>
      </c>
      <c r="AT193" s="171" t="s">
        <v>130</v>
      </c>
      <c r="AU193" s="171" t="s">
        <v>136</v>
      </c>
      <c r="AY193" s="3" t="s">
        <v>127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136</v>
      </c>
      <c r="BK193" s="172" t="n">
        <f aca="false">ROUND(I193*H193,2)</f>
        <v>0</v>
      </c>
      <c r="BL193" s="3" t="s">
        <v>135</v>
      </c>
      <c r="BM193" s="171" t="s">
        <v>267</v>
      </c>
    </row>
    <row r="194" s="27" customFormat="true" ht="24.15" hidden="false" customHeight="true" outlineLevel="0" collapsed="false">
      <c r="A194" s="22"/>
      <c r="B194" s="159"/>
      <c r="C194" s="160" t="s">
        <v>268</v>
      </c>
      <c r="D194" s="160" t="s">
        <v>130</v>
      </c>
      <c r="E194" s="161" t="s">
        <v>269</v>
      </c>
      <c r="F194" s="162" t="s">
        <v>270</v>
      </c>
      <c r="G194" s="163" t="s">
        <v>133</v>
      </c>
      <c r="H194" s="164" t="n">
        <v>0.8</v>
      </c>
      <c r="I194" s="165"/>
      <c r="J194" s="166" t="n">
        <f aca="false">ROUND(I194*H194,2)</f>
        <v>0</v>
      </c>
      <c r="K194" s="162" t="s">
        <v>134</v>
      </c>
      <c r="L194" s="23"/>
      <c r="M194" s="167"/>
      <c r="N194" s="168" t="s">
        <v>41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0.208</v>
      </c>
      <c r="T194" s="170" t="n">
        <f aca="false">S194*H194</f>
        <v>0.1664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135</v>
      </c>
      <c r="AT194" s="171" t="s">
        <v>130</v>
      </c>
      <c r="AU194" s="171" t="s">
        <v>136</v>
      </c>
      <c r="AY194" s="3" t="s">
        <v>127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136</v>
      </c>
      <c r="BK194" s="172" t="n">
        <f aca="false">ROUND(I194*H194,2)</f>
        <v>0</v>
      </c>
      <c r="BL194" s="3" t="s">
        <v>135</v>
      </c>
      <c r="BM194" s="171" t="s">
        <v>271</v>
      </c>
    </row>
    <row r="195" s="173" customFormat="true" ht="12.8" hidden="false" customHeight="false" outlineLevel="0" collapsed="false">
      <c r="B195" s="174"/>
      <c r="D195" s="175" t="s">
        <v>142</v>
      </c>
      <c r="E195" s="176"/>
      <c r="F195" s="177" t="s">
        <v>272</v>
      </c>
      <c r="H195" s="178" t="n">
        <v>0.8</v>
      </c>
      <c r="I195" s="179"/>
      <c r="L195" s="174"/>
      <c r="M195" s="180"/>
      <c r="N195" s="181"/>
      <c r="O195" s="181"/>
      <c r="P195" s="181"/>
      <c r="Q195" s="181"/>
      <c r="R195" s="181"/>
      <c r="S195" s="181"/>
      <c r="T195" s="182"/>
      <c r="AT195" s="176" t="s">
        <v>142</v>
      </c>
      <c r="AU195" s="176" t="s">
        <v>136</v>
      </c>
      <c r="AV195" s="173" t="s">
        <v>136</v>
      </c>
      <c r="AW195" s="173" t="s">
        <v>31</v>
      </c>
      <c r="AX195" s="173" t="s">
        <v>80</v>
      </c>
      <c r="AY195" s="176" t="s">
        <v>127</v>
      </c>
    </row>
    <row r="196" s="27" customFormat="true" ht="24.15" hidden="false" customHeight="true" outlineLevel="0" collapsed="false">
      <c r="A196" s="22"/>
      <c r="B196" s="159"/>
      <c r="C196" s="160" t="s">
        <v>273</v>
      </c>
      <c r="D196" s="160" t="s">
        <v>130</v>
      </c>
      <c r="E196" s="161" t="s">
        <v>274</v>
      </c>
      <c r="F196" s="162" t="s">
        <v>275</v>
      </c>
      <c r="G196" s="163" t="s">
        <v>133</v>
      </c>
      <c r="H196" s="164" t="n">
        <v>3</v>
      </c>
      <c r="I196" s="165"/>
      <c r="J196" s="166" t="n">
        <f aca="false">ROUND(I196*H196,2)</f>
        <v>0</v>
      </c>
      <c r="K196" s="162" t="s">
        <v>134</v>
      </c>
      <c r="L196" s="23"/>
      <c r="M196" s="167"/>
      <c r="N196" s="168" t="s">
        <v>41</v>
      </c>
      <c r="O196" s="60"/>
      <c r="P196" s="169" t="n">
        <f aca="false">O196*H196</f>
        <v>0</v>
      </c>
      <c r="Q196" s="169" t="n">
        <v>0</v>
      </c>
      <c r="R196" s="169" t="n">
        <f aca="false">Q196*H196</f>
        <v>0</v>
      </c>
      <c r="S196" s="169" t="n">
        <v>0.035</v>
      </c>
      <c r="T196" s="170" t="n">
        <f aca="false">S196*H196</f>
        <v>0.105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135</v>
      </c>
      <c r="AT196" s="171" t="s">
        <v>130</v>
      </c>
      <c r="AU196" s="171" t="s">
        <v>136</v>
      </c>
      <c r="AY196" s="3" t="s">
        <v>127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136</v>
      </c>
      <c r="BK196" s="172" t="n">
        <f aca="false">ROUND(I196*H196,2)</f>
        <v>0</v>
      </c>
      <c r="BL196" s="3" t="s">
        <v>135</v>
      </c>
      <c r="BM196" s="171" t="s">
        <v>276</v>
      </c>
    </row>
    <row r="197" s="27" customFormat="true" ht="21.75" hidden="false" customHeight="true" outlineLevel="0" collapsed="false">
      <c r="A197" s="22"/>
      <c r="B197" s="159"/>
      <c r="C197" s="160" t="s">
        <v>277</v>
      </c>
      <c r="D197" s="160" t="s">
        <v>130</v>
      </c>
      <c r="E197" s="161" t="s">
        <v>278</v>
      </c>
      <c r="F197" s="162" t="s">
        <v>279</v>
      </c>
      <c r="G197" s="163" t="s">
        <v>133</v>
      </c>
      <c r="H197" s="164" t="n">
        <v>3.2</v>
      </c>
      <c r="I197" s="165"/>
      <c r="J197" s="166" t="n">
        <f aca="false">ROUND(I197*H197,2)</f>
        <v>0</v>
      </c>
      <c r="K197" s="162" t="s">
        <v>134</v>
      </c>
      <c r="L197" s="23"/>
      <c r="M197" s="167"/>
      <c r="N197" s="168" t="s">
        <v>41</v>
      </c>
      <c r="O197" s="60"/>
      <c r="P197" s="169" t="n">
        <f aca="false">O197*H197</f>
        <v>0</v>
      </c>
      <c r="Q197" s="169" t="n">
        <v>0</v>
      </c>
      <c r="R197" s="169" t="n">
        <f aca="false">Q197*H197</f>
        <v>0</v>
      </c>
      <c r="S197" s="169" t="n">
        <v>0.076</v>
      </c>
      <c r="T197" s="170" t="n">
        <f aca="false">S197*H197</f>
        <v>0.2432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1" t="s">
        <v>135</v>
      </c>
      <c r="AT197" s="171" t="s">
        <v>130</v>
      </c>
      <c r="AU197" s="171" t="s">
        <v>136</v>
      </c>
      <c r="AY197" s="3" t="s">
        <v>127</v>
      </c>
      <c r="BE197" s="172" t="n">
        <f aca="false">IF(N197="základní",J197,0)</f>
        <v>0</v>
      </c>
      <c r="BF197" s="172" t="n">
        <f aca="false">IF(N197="snížená",J197,0)</f>
        <v>0</v>
      </c>
      <c r="BG197" s="172" t="n">
        <f aca="false">IF(N197="zákl. přenesená",J197,0)</f>
        <v>0</v>
      </c>
      <c r="BH197" s="172" t="n">
        <f aca="false">IF(N197="sníž. přenesená",J197,0)</f>
        <v>0</v>
      </c>
      <c r="BI197" s="172" t="n">
        <f aca="false">IF(N197="nulová",J197,0)</f>
        <v>0</v>
      </c>
      <c r="BJ197" s="3" t="s">
        <v>136</v>
      </c>
      <c r="BK197" s="172" t="n">
        <f aca="false">ROUND(I197*H197,2)</f>
        <v>0</v>
      </c>
      <c r="BL197" s="3" t="s">
        <v>135</v>
      </c>
      <c r="BM197" s="171" t="s">
        <v>280</v>
      </c>
    </row>
    <row r="198" s="173" customFormat="true" ht="12.8" hidden="false" customHeight="false" outlineLevel="0" collapsed="false">
      <c r="B198" s="174"/>
      <c r="D198" s="175" t="s">
        <v>142</v>
      </c>
      <c r="E198" s="176"/>
      <c r="F198" s="177" t="s">
        <v>281</v>
      </c>
      <c r="H198" s="178" t="n">
        <v>3.2</v>
      </c>
      <c r="I198" s="179"/>
      <c r="L198" s="174"/>
      <c r="M198" s="180"/>
      <c r="N198" s="181"/>
      <c r="O198" s="181"/>
      <c r="P198" s="181"/>
      <c r="Q198" s="181"/>
      <c r="R198" s="181"/>
      <c r="S198" s="181"/>
      <c r="T198" s="182"/>
      <c r="AT198" s="176" t="s">
        <v>142</v>
      </c>
      <c r="AU198" s="176" t="s">
        <v>136</v>
      </c>
      <c r="AV198" s="173" t="s">
        <v>136</v>
      </c>
      <c r="AW198" s="173" t="s">
        <v>31</v>
      </c>
      <c r="AX198" s="173" t="s">
        <v>80</v>
      </c>
      <c r="AY198" s="176" t="s">
        <v>127</v>
      </c>
    </row>
    <row r="199" s="27" customFormat="true" ht="37.8" hidden="false" customHeight="true" outlineLevel="0" collapsed="false">
      <c r="A199" s="22"/>
      <c r="B199" s="159"/>
      <c r="C199" s="160" t="s">
        <v>282</v>
      </c>
      <c r="D199" s="160" t="s">
        <v>130</v>
      </c>
      <c r="E199" s="161" t="s">
        <v>283</v>
      </c>
      <c r="F199" s="162" t="s">
        <v>284</v>
      </c>
      <c r="G199" s="163" t="s">
        <v>133</v>
      </c>
      <c r="H199" s="164" t="n">
        <v>67.1</v>
      </c>
      <c r="I199" s="165"/>
      <c r="J199" s="166" t="n">
        <f aca="false">ROUND(I199*H199,2)</f>
        <v>0</v>
      </c>
      <c r="K199" s="162" t="s">
        <v>134</v>
      </c>
      <c r="L199" s="23"/>
      <c r="M199" s="167"/>
      <c r="N199" s="168" t="s">
        <v>41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0.004</v>
      </c>
      <c r="T199" s="170" t="n">
        <f aca="false">S199*H199</f>
        <v>0.2684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135</v>
      </c>
      <c r="AT199" s="171" t="s">
        <v>130</v>
      </c>
      <c r="AU199" s="171" t="s">
        <v>136</v>
      </c>
      <c r="AY199" s="3" t="s">
        <v>127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136</v>
      </c>
      <c r="BK199" s="172" t="n">
        <f aca="false">ROUND(I199*H199,2)</f>
        <v>0</v>
      </c>
      <c r="BL199" s="3" t="s">
        <v>135</v>
      </c>
      <c r="BM199" s="171" t="s">
        <v>285</v>
      </c>
    </row>
    <row r="200" s="173" customFormat="true" ht="12.8" hidden="false" customHeight="false" outlineLevel="0" collapsed="false">
      <c r="B200" s="174"/>
      <c r="D200" s="175" t="s">
        <v>142</v>
      </c>
      <c r="E200" s="176"/>
      <c r="F200" s="177" t="s">
        <v>286</v>
      </c>
      <c r="H200" s="178" t="n">
        <v>67.1</v>
      </c>
      <c r="I200" s="179"/>
      <c r="L200" s="174"/>
      <c r="M200" s="180"/>
      <c r="N200" s="181"/>
      <c r="O200" s="181"/>
      <c r="P200" s="181"/>
      <c r="Q200" s="181"/>
      <c r="R200" s="181"/>
      <c r="S200" s="181"/>
      <c r="T200" s="182"/>
      <c r="AT200" s="176" t="s">
        <v>142</v>
      </c>
      <c r="AU200" s="176" t="s">
        <v>136</v>
      </c>
      <c r="AV200" s="173" t="s">
        <v>136</v>
      </c>
      <c r="AW200" s="173" t="s">
        <v>31</v>
      </c>
      <c r="AX200" s="173" t="s">
        <v>80</v>
      </c>
      <c r="AY200" s="176" t="s">
        <v>127</v>
      </c>
    </row>
    <row r="201" s="27" customFormat="true" ht="37.8" hidden="false" customHeight="true" outlineLevel="0" collapsed="false">
      <c r="A201" s="22"/>
      <c r="B201" s="159"/>
      <c r="C201" s="160" t="s">
        <v>287</v>
      </c>
      <c r="D201" s="160" t="s">
        <v>130</v>
      </c>
      <c r="E201" s="161" t="s">
        <v>288</v>
      </c>
      <c r="F201" s="162" t="s">
        <v>289</v>
      </c>
      <c r="G201" s="163" t="s">
        <v>133</v>
      </c>
      <c r="H201" s="164" t="n">
        <v>185.43</v>
      </c>
      <c r="I201" s="165"/>
      <c r="J201" s="166" t="n">
        <f aca="false">ROUND(I201*H201,2)</f>
        <v>0</v>
      </c>
      <c r="K201" s="162" t="s">
        <v>134</v>
      </c>
      <c r="L201" s="23"/>
      <c r="M201" s="167"/>
      <c r="N201" s="168" t="s">
        <v>41</v>
      </c>
      <c r="O201" s="60"/>
      <c r="P201" s="169" t="n">
        <f aca="false">O201*H201</f>
        <v>0</v>
      </c>
      <c r="Q201" s="169" t="n">
        <v>0</v>
      </c>
      <c r="R201" s="169" t="n">
        <f aca="false">Q201*H201</f>
        <v>0</v>
      </c>
      <c r="S201" s="169" t="n">
        <v>0.015</v>
      </c>
      <c r="T201" s="170" t="n">
        <f aca="false">S201*H201</f>
        <v>2.78145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135</v>
      </c>
      <c r="AT201" s="171" t="s">
        <v>130</v>
      </c>
      <c r="AU201" s="171" t="s">
        <v>136</v>
      </c>
      <c r="AY201" s="3" t="s">
        <v>127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136</v>
      </c>
      <c r="BK201" s="172" t="n">
        <f aca="false">ROUND(I201*H201,2)</f>
        <v>0</v>
      </c>
      <c r="BL201" s="3" t="s">
        <v>135</v>
      </c>
      <c r="BM201" s="171" t="s">
        <v>290</v>
      </c>
    </row>
    <row r="202" s="27" customFormat="true" ht="37.8" hidden="false" customHeight="true" outlineLevel="0" collapsed="false">
      <c r="A202" s="22"/>
      <c r="B202" s="159"/>
      <c r="C202" s="160" t="s">
        <v>291</v>
      </c>
      <c r="D202" s="160" t="s">
        <v>130</v>
      </c>
      <c r="E202" s="161" t="s">
        <v>292</v>
      </c>
      <c r="F202" s="162" t="s">
        <v>293</v>
      </c>
      <c r="G202" s="163" t="s">
        <v>133</v>
      </c>
      <c r="H202" s="164" t="n">
        <v>16.5</v>
      </c>
      <c r="I202" s="165"/>
      <c r="J202" s="166" t="n">
        <f aca="false">ROUND(I202*H202,2)</f>
        <v>0</v>
      </c>
      <c r="K202" s="162" t="s">
        <v>134</v>
      </c>
      <c r="L202" s="23"/>
      <c r="M202" s="167"/>
      <c r="N202" s="168" t="s">
        <v>41</v>
      </c>
      <c r="O202" s="60"/>
      <c r="P202" s="169" t="n">
        <f aca="false">O202*H202</f>
        <v>0</v>
      </c>
      <c r="Q202" s="169" t="n">
        <v>0</v>
      </c>
      <c r="R202" s="169" t="n">
        <f aca="false">Q202*H202</f>
        <v>0</v>
      </c>
      <c r="S202" s="169" t="n">
        <v>0.046</v>
      </c>
      <c r="T202" s="170" t="n">
        <f aca="false">S202*H202</f>
        <v>0.759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135</v>
      </c>
      <c r="AT202" s="171" t="s">
        <v>130</v>
      </c>
      <c r="AU202" s="171" t="s">
        <v>136</v>
      </c>
      <c r="AY202" s="3" t="s">
        <v>127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136</v>
      </c>
      <c r="BK202" s="172" t="n">
        <f aca="false">ROUND(I202*H202,2)</f>
        <v>0</v>
      </c>
      <c r="BL202" s="3" t="s">
        <v>135</v>
      </c>
      <c r="BM202" s="171" t="s">
        <v>294</v>
      </c>
    </row>
    <row r="203" s="173" customFormat="true" ht="12.8" hidden="false" customHeight="false" outlineLevel="0" collapsed="false">
      <c r="B203" s="174"/>
      <c r="D203" s="175" t="s">
        <v>142</v>
      </c>
      <c r="E203" s="176"/>
      <c r="F203" s="177" t="s">
        <v>295</v>
      </c>
      <c r="H203" s="178" t="n">
        <v>2.94</v>
      </c>
      <c r="I203" s="179"/>
      <c r="L203" s="174"/>
      <c r="M203" s="180"/>
      <c r="N203" s="181"/>
      <c r="O203" s="181"/>
      <c r="P203" s="181"/>
      <c r="Q203" s="181"/>
      <c r="R203" s="181"/>
      <c r="S203" s="181"/>
      <c r="T203" s="182"/>
      <c r="AT203" s="176" t="s">
        <v>142</v>
      </c>
      <c r="AU203" s="176" t="s">
        <v>136</v>
      </c>
      <c r="AV203" s="173" t="s">
        <v>136</v>
      </c>
      <c r="AW203" s="173" t="s">
        <v>31</v>
      </c>
      <c r="AX203" s="173" t="s">
        <v>75</v>
      </c>
      <c r="AY203" s="176" t="s">
        <v>127</v>
      </c>
    </row>
    <row r="204" s="173" customFormat="true" ht="12.8" hidden="false" customHeight="false" outlineLevel="0" collapsed="false">
      <c r="B204" s="174"/>
      <c r="D204" s="175" t="s">
        <v>142</v>
      </c>
      <c r="E204" s="176"/>
      <c r="F204" s="177" t="s">
        <v>296</v>
      </c>
      <c r="H204" s="178" t="n">
        <v>13.56</v>
      </c>
      <c r="I204" s="179"/>
      <c r="L204" s="174"/>
      <c r="M204" s="180"/>
      <c r="N204" s="181"/>
      <c r="O204" s="181"/>
      <c r="P204" s="181"/>
      <c r="Q204" s="181"/>
      <c r="R204" s="181"/>
      <c r="S204" s="181"/>
      <c r="T204" s="182"/>
      <c r="AT204" s="176" t="s">
        <v>142</v>
      </c>
      <c r="AU204" s="176" t="s">
        <v>136</v>
      </c>
      <c r="AV204" s="173" t="s">
        <v>136</v>
      </c>
      <c r="AW204" s="173" t="s">
        <v>31</v>
      </c>
      <c r="AX204" s="173" t="s">
        <v>75</v>
      </c>
      <c r="AY204" s="176" t="s">
        <v>127</v>
      </c>
    </row>
    <row r="205" s="183" customFormat="true" ht="12.8" hidden="false" customHeight="false" outlineLevel="0" collapsed="false">
      <c r="B205" s="184"/>
      <c r="D205" s="175" t="s">
        <v>142</v>
      </c>
      <c r="E205" s="185"/>
      <c r="F205" s="186" t="s">
        <v>182</v>
      </c>
      <c r="H205" s="187" t="n">
        <v>16.5</v>
      </c>
      <c r="I205" s="188"/>
      <c r="L205" s="184"/>
      <c r="M205" s="189"/>
      <c r="N205" s="190"/>
      <c r="O205" s="190"/>
      <c r="P205" s="190"/>
      <c r="Q205" s="190"/>
      <c r="R205" s="190"/>
      <c r="S205" s="190"/>
      <c r="T205" s="191"/>
      <c r="AT205" s="185" t="s">
        <v>142</v>
      </c>
      <c r="AU205" s="185" t="s">
        <v>136</v>
      </c>
      <c r="AV205" s="183" t="s">
        <v>135</v>
      </c>
      <c r="AW205" s="183" t="s">
        <v>31</v>
      </c>
      <c r="AX205" s="183" t="s">
        <v>80</v>
      </c>
      <c r="AY205" s="185" t="s">
        <v>127</v>
      </c>
    </row>
    <row r="206" s="27" customFormat="true" ht="24.15" hidden="false" customHeight="true" outlineLevel="0" collapsed="false">
      <c r="A206" s="22"/>
      <c r="B206" s="159"/>
      <c r="C206" s="160" t="s">
        <v>297</v>
      </c>
      <c r="D206" s="160" t="s">
        <v>130</v>
      </c>
      <c r="E206" s="161" t="s">
        <v>298</v>
      </c>
      <c r="F206" s="162" t="s">
        <v>299</v>
      </c>
      <c r="G206" s="163" t="s">
        <v>133</v>
      </c>
      <c r="H206" s="164" t="n">
        <v>16.5</v>
      </c>
      <c r="I206" s="165"/>
      <c r="J206" s="166" t="n">
        <f aca="false">ROUND(I206*H206,2)</f>
        <v>0</v>
      </c>
      <c r="K206" s="162"/>
      <c r="L206" s="23"/>
      <c r="M206" s="167"/>
      <c r="N206" s="168" t="s">
        <v>41</v>
      </c>
      <c r="O206" s="60"/>
      <c r="P206" s="169" t="n">
        <f aca="false">O206*H206</f>
        <v>0</v>
      </c>
      <c r="Q206" s="169" t="n">
        <v>0</v>
      </c>
      <c r="R206" s="169" t="n">
        <f aca="false">Q206*H206</f>
        <v>0</v>
      </c>
      <c r="S206" s="169" t="n">
        <v>0.068</v>
      </c>
      <c r="T206" s="170" t="n">
        <f aca="false">S206*H206</f>
        <v>1.122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1" t="s">
        <v>135</v>
      </c>
      <c r="AT206" s="171" t="s">
        <v>130</v>
      </c>
      <c r="AU206" s="171" t="s">
        <v>136</v>
      </c>
      <c r="AY206" s="3" t="s">
        <v>127</v>
      </c>
      <c r="BE206" s="172" t="n">
        <f aca="false">IF(N206="základní",J206,0)</f>
        <v>0</v>
      </c>
      <c r="BF206" s="172" t="n">
        <f aca="false">IF(N206="snížená",J206,0)</f>
        <v>0</v>
      </c>
      <c r="BG206" s="172" t="n">
        <f aca="false">IF(N206="zákl. přenesená",J206,0)</f>
        <v>0</v>
      </c>
      <c r="BH206" s="172" t="n">
        <f aca="false">IF(N206="sníž. přenesená",J206,0)</f>
        <v>0</v>
      </c>
      <c r="BI206" s="172" t="n">
        <f aca="false">IF(N206="nulová",J206,0)</f>
        <v>0</v>
      </c>
      <c r="BJ206" s="3" t="s">
        <v>136</v>
      </c>
      <c r="BK206" s="172" t="n">
        <f aca="false">ROUND(I206*H206,2)</f>
        <v>0</v>
      </c>
      <c r="BL206" s="3" t="s">
        <v>135</v>
      </c>
      <c r="BM206" s="171" t="s">
        <v>300</v>
      </c>
    </row>
    <row r="207" s="145" customFormat="true" ht="22.8" hidden="false" customHeight="true" outlineLevel="0" collapsed="false">
      <c r="B207" s="146"/>
      <c r="D207" s="147" t="s">
        <v>74</v>
      </c>
      <c r="E207" s="157" t="s">
        <v>301</v>
      </c>
      <c r="F207" s="157" t="s">
        <v>302</v>
      </c>
      <c r="I207" s="149"/>
      <c r="J207" s="158" t="n">
        <f aca="false">BK207</f>
        <v>0</v>
      </c>
      <c r="L207" s="146"/>
      <c r="M207" s="151"/>
      <c r="N207" s="152"/>
      <c r="O207" s="152"/>
      <c r="P207" s="153" t="n">
        <f aca="false">SUM(P208:P212)</f>
        <v>0</v>
      </c>
      <c r="Q207" s="152"/>
      <c r="R207" s="153" t="n">
        <f aca="false">SUM(R208:R212)</f>
        <v>0</v>
      </c>
      <c r="S207" s="152"/>
      <c r="T207" s="154" t="n">
        <f aca="false">SUM(T208:T212)</f>
        <v>0</v>
      </c>
      <c r="AR207" s="147" t="s">
        <v>80</v>
      </c>
      <c r="AT207" s="155" t="s">
        <v>74</v>
      </c>
      <c r="AU207" s="155" t="s">
        <v>80</v>
      </c>
      <c r="AY207" s="147" t="s">
        <v>127</v>
      </c>
      <c r="BK207" s="156" t="n">
        <f aca="false">SUM(BK208:BK212)</f>
        <v>0</v>
      </c>
    </row>
    <row r="208" s="27" customFormat="true" ht="24.15" hidden="false" customHeight="true" outlineLevel="0" collapsed="false">
      <c r="A208" s="22"/>
      <c r="B208" s="159"/>
      <c r="C208" s="160" t="s">
        <v>303</v>
      </c>
      <c r="D208" s="160" t="s">
        <v>130</v>
      </c>
      <c r="E208" s="161" t="s">
        <v>304</v>
      </c>
      <c r="F208" s="162" t="s">
        <v>305</v>
      </c>
      <c r="G208" s="163" t="s">
        <v>306</v>
      </c>
      <c r="H208" s="164" t="n">
        <v>6.634</v>
      </c>
      <c r="I208" s="165"/>
      <c r="J208" s="166" t="n">
        <f aca="false">ROUND(I208*H208,2)</f>
        <v>0</v>
      </c>
      <c r="K208" s="162" t="s">
        <v>134</v>
      </c>
      <c r="L208" s="23"/>
      <c r="M208" s="167"/>
      <c r="N208" s="168" t="s">
        <v>41</v>
      </c>
      <c r="O208" s="60"/>
      <c r="P208" s="169" t="n">
        <f aca="false">O208*H208</f>
        <v>0</v>
      </c>
      <c r="Q208" s="169" t="n">
        <v>0</v>
      </c>
      <c r="R208" s="169" t="n">
        <f aca="false">Q208*H208</f>
        <v>0</v>
      </c>
      <c r="S208" s="169" t="n">
        <v>0</v>
      </c>
      <c r="T208" s="170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1" t="s">
        <v>135</v>
      </c>
      <c r="AT208" s="171" t="s">
        <v>130</v>
      </c>
      <c r="AU208" s="171" t="s">
        <v>136</v>
      </c>
      <c r="AY208" s="3" t="s">
        <v>127</v>
      </c>
      <c r="BE208" s="172" t="n">
        <f aca="false">IF(N208="základní",J208,0)</f>
        <v>0</v>
      </c>
      <c r="BF208" s="172" t="n">
        <f aca="false">IF(N208="snížená",J208,0)</f>
        <v>0</v>
      </c>
      <c r="BG208" s="172" t="n">
        <f aca="false">IF(N208="zákl. přenesená",J208,0)</f>
        <v>0</v>
      </c>
      <c r="BH208" s="172" t="n">
        <f aca="false">IF(N208="sníž. přenesená",J208,0)</f>
        <v>0</v>
      </c>
      <c r="BI208" s="172" t="n">
        <f aca="false">IF(N208="nulová",J208,0)</f>
        <v>0</v>
      </c>
      <c r="BJ208" s="3" t="s">
        <v>136</v>
      </c>
      <c r="BK208" s="172" t="n">
        <f aca="false">ROUND(I208*H208,2)</f>
        <v>0</v>
      </c>
      <c r="BL208" s="3" t="s">
        <v>135</v>
      </c>
      <c r="BM208" s="171" t="s">
        <v>307</v>
      </c>
    </row>
    <row r="209" s="27" customFormat="true" ht="24.15" hidden="false" customHeight="true" outlineLevel="0" collapsed="false">
      <c r="A209" s="22"/>
      <c r="B209" s="159"/>
      <c r="C209" s="160" t="s">
        <v>308</v>
      </c>
      <c r="D209" s="160" t="s">
        <v>130</v>
      </c>
      <c r="E209" s="161" t="s">
        <v>309</v>
      </c>
      <c r="F209" s="162" t="s">
        <v>310</v>
      </c>
      <c r="G209" s="163" t="s">
        <v>306</v>
      </c>
      <c r="H209" s="164" t="n">
        <v>6.634</v>
      </c>
      <c r="I209" s="165"/>
      <c r="J209" s="166" t="n">
        <f aca="false">ROUND(I209*H209,2)</f>
        <v>0</v>
      </c>
      <c r="K209" s="162" t="s">
        <v>134</v>
      </c>
      <c r="L209" s="23"/>
      <c r="M209" s="167"/>
      <c r="N209" s="168" t="s">
        <v>41</v>
      </c>
      <c r="O209" s="60"/>
      <c r="P209" s="169" t="n">
        <f aca="false">O209*H209</f>
        <v>0</v>
      </c>
      <c r="Q209" s="169" t="n">
        <v>0</v>
      </c>
      <c r="R209" s="169" t="n">
        <f aca="false">Q209*H209</f>
        <v>0</v>
      </c>
      <c r="S209" s="169" t="n">
        <v>0</v>
      </c>
      <c r="T209" s="170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1" t="s">
        <v>135</v>
      </c>
      <c r="AT209" s="171" t="s">
        <v>130</v>
      </c>
      <c r="AU209" s="171" t="s">
        <v>136</v>
      </c>
      <c r="AY209" s="3" t="s">
        <v>127</v>
      </c>
      <c r="BE209" s="172" t="n">
        <f aca="false">IF(N209="základní",J209,0)</f>
        <v>0</v>
      </c>
      <c r="BF209" s="172" t="n">
        <f aca="false">IF(N209="snížená",J209,0)</f>
        <v>0</v>
      </c>
      <c r="BG209" s="172" t="n">
        <f aca="false">IF(N209="zákl. přenesená",J209,0)</f>
        <v>0</v>
      </c>
      <c r="BH209" s="172" t="n">
        <f aca="false">IF(N209="sníž. přenesená",J209,0)</f>
        <v>0</v>
      </c>
      <c r="BI209" s="172" t="n">
        <f aca="false">IF(N209="nulová",J209,0)</f>
        <v>0</v>
      </c>
      <c r="BJ209" s="3" t="s">
        <v>136</v>
      </c>
      <c r="BK209" s="172" t="n">
        <f aca="false">ROUND(I209*H209,2)</f>
        <v>0</v>
      </c>
      <c r="BL209" s="3" t="s">
        <v>135</v>
      </c>
      <c r="BM209" s="171" t="s">
        <v>311</v>
      </c>
    </row>
    <row r="210" s="27" customFormat="true" ht="24.15" hidden="false" customHeight="true" outlineLevel="0" collapsed="false">
      <c r="A210" s="22"/>
      <c r="B210" s="159"/>
      <c r="C210" s="160" t="s">
        <v>312</v>
      </c>
      <c r="D210" s="160" t="s">
        <v>130</v>
      </c>
      <c r="E210" s="161" t="s">
        <v>313</v>
      </c>
      <c r="F210" s="162" t="s">
        <v>314</v>
      </c>
      <c r="G210" s="163" t="s">
        <v>306</v>
      </c>
      <c r="H210" s="164" t="n">
        <v>92.876</v>
      </c>
      <c r="I210" s="165"/>
      <c r="J210" s="166" t="n">
        <f aca="false">ROUND(I210*H210,2)</f>
        <v>0</v>
      </c>
      <c r="K210" s="162" t="s">
        <v>134</v>
      </c>
      <c r="L210" s="23"/>
      <c r="M210" s="167"/>
      <c r="N210" s="168" t="s">
        <v>41</v>
      </c>
      <c r="O210" s="60"/>
      <c r="P210" s="169" t="n">
        <f aca="false">O210*H210</f>
        <v>0</v>
      </c>
      <c r="Q210" s="169" t="n">
        <v>0</v>
      </c>
      <c r="R210" s="169" t="n">
        <f aca="false">Q210*H210</f>
        <v>0</v>
      </c>
      <c r="S210" s="169" t="n">
        <v>0</v>
      </c>
      <c r="T210" s="170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135</v>
      </c>
      <c r="AT210" s="171" t="s">
        <v>130</v>
      </c>
      <c r="AU210" s="171" t="s">
        <v>136</v>
      </c>
      <c r="AY210" s="3" t="s">
        <v>127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136</v>
      </c>
      <c r="BK210" s="172" t="n">
        <f aca="false">ROUND(I210*H210,2)</f>
        <v>0</v>
      </c>
      <c r="BL210" s="3" t="s">
        <v>135</v>
      </c>
      <c r="BM210" s="171" t="s">
        <v>315</v>
      </c>
    </row>
    <row r="211" s="173" customFormat="true" ht="12.8" hidden="false" customHeight="false" outlineLevel="0" collapsed="false">
      <c r="B211" s="174"/>
      <c r="D211" s="175" t="s">
        <v>142</v>
      </c>
      <c r="F211" s="177" t="s">
        <v>316</v>
      </c>
      <c r="H211" s="178" t="n">
        <v>92.876</v>
      </c>
      <c r="I211" s="179"/>
      <c r="L211" s="174"/>
      <c r="M211" s="180"/>
      <c r="N211" s="181"/>
      <c r="O211" s="181"/>
      <c r="P211" s="181"/>
      <c r="Q211" s="181"/>
      <c r="R211" s="181"/>
      <c r="S211" s="181"/>
      <c r="T211" s="182"/>
      <c r="AT211" s="176" t="s">
        <v>142</v>
      </c>
      <c r="AU211" s="176" t="s">
        <v>136</v>
      </c>
      <c r="AV211" s="173" t="s">
        <v>136</v>
      </c>
      <c r="AW211" s="173" t="s">
        <v>2</v>
      </c>
      <c r="AX211" s="173" t="s">
        <v>80</v>
      </c>
      <c r="AY211" s="176" t="s">
        <v>127</v>
      </c>
    </row>
    <row r="212" s="27" customFormat="true" ht="33" hidden="false" customHeight="true" outlineLevel="0" collapsed="false">
      <c r="A212" s="22"/>
      <c r="B212" s="159"/>
      <c r="C212" s="160" t="s">
        <v>317</v>
      </c>
      <c r="D212" s="160" t="s">
        <v>130</v>
      </c>
      <c r="E212" s="161" t="s">
        <v>318</v>
      </c>
      <c r="F212" s="162" t="s">
        <v>319</v>
      </c>
      <c r="G212" s="163" t="s">
        <v>306</v>
      </c>
      <c r="H212" s="164" t="n">
        <v>6.634</v>
      </c>
      <c r="I212" s="165"/>
      <c r="J212" s="166" t="n">
        <f aca="false">ROUND(I212*H212,2)</f>
        <v>0</v>
      </c>
      <c r="K212" s="162" t="s">
        <v>134</v>
      </c>
      <c r="L212" s="23"/>
      <c r="M212" s="167"/>
      <c r="N212" s="168" t="s">
        <v>41</v>
      </c>
      <c r="O212" s="60"/>
      <c r="P212" s="169" t="n">
        <f aca="false">O212*H212</f>
        <v>0</v>
      </c>
      <c r="Q212" s="169" t="n">
        <v>0</v>
      </c>
      <c r="R212" s="169" t="n">
        <f aca="false">Q212*H212</f>
        <v>0</v>
      </c>
      <c r="S212" s="169" t="n">
        <v>0</v>
      </c>
      <c r="T212" s="170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1" t="s">
        <v>135</v>
      </c>
      <c r="AT212" s="171" t="s">
        <v>130</v>
      </c>
      <c r="AU212" s="171" t="s">
        <v>136</v>
      </c>
      <c r="AY212" s="3" t="s">
        <v>127</v>
      </c>
      <c r="BE212" s="172" t="n">
        <f aca="false">IF(N212="základní",J212,0)</f>
        <v>0</v>
      </c>
      <c r="BF212" s="172" t="n">
        <f aca="false">IF(N212="snížená",J212,0)</f>
        <v>0</v>
      </c>
      <c r="BG212" s="172" t="n">
        <f aca="false">IF(N212="zákl. přenesená",J212,0)</f>
        <v>0</v>
      </c>
      <c r="BH212" s="172" t="n">
        <f aca="false">IF(N212="sníž. přenesená",J212,0)</f>
        <v>0</v>
      </c>
      <c r="BI212" s="172" t="n">
        <f aca="false">IF(N212="nulová",J212,0)</f>
        <v>0</v>
      </c>
      <c r="BJ212" s="3" t="s">
        <v>136</v>
      </c>
      <c r="BK212" s="172" t="n">
        <f aca="false">ROUND(I212*H212,2)</f>
        <v>0</v>
      </c>
      <c r="BL212" s="3" t="s">
        <v>135</v>
      </c>
      <c r="BM212" s="171" t="s">
        <v>320</v>
      </c>
    </row>
    <row r="213" s="145" customFormat="true" ht="22.8" hidden="false" customHeight="true" outlineLevel="0" collapsed="false">
      <c r="B213" s="146"/>
      <c r="D213" s="147" t="s">
        <v>74</v>
      </c>
      <c r="E213" s="157" t="s">
        <v>321</v>
      </c>
      <c r="F213" s="157" t="s">
        <v>322</v>
      </c>
      <c r="I213" s="149"/>
      <c r="J213" s="158" t="n">
        <f aca="false">BK213</f>
        <v>0</v>
      </c>
      <c r="L213" s="146"/>
      <c r="M213" s="151"/>
      <c r="N213" s="152"/>
      <c r="O213" s="152"/>
      <c r="P213" s="153" t="n">
        <f aca="false">P214</f>
        <v>0</v>
      </c>
      <c r="Q213" s="152"/>
      <c r="R213" s="153" t="n">
        <f aca="false">R214</f>
        <v>0</v>
      </c>
      <c r="S213" s="152"/>
      <c r="T213" s="154" t="n">
        <f aca="false">T214</f>
        <v>0</v>
      </c>
      <c r="AR213" s="147" t="s">
        <v>80</v>
      </c>
      <c r="AT213" s="155" t="s">
        <v>74</v>
      </c>
      <c r="AU213" s="155" t="s">
        <v>80</v>
      </c>
      <c r="AY213" s="147" t="s">
        <v>127</v>
      </c>
      <c r="BK213" s="156" t="n">
        <f aca="false">BK214</f>
        <v>0</v>
      </c>
    </row>
    <row r="214" s="27" customFormat="true" ht="24.15" hidden="false" customHeight="true" outlineLevel="0" collapsed="false">
      <c r="A214" s="22"/>
      <c r="B214" s="159"/>
      <c r="C214" s="160" t="s">
        <v>323</v>
      </c>
      <c r="D214" s="160" t="s">
        <v>130</v>
      </c>
      <c r="E214" s="161" t="s">
        <v>324</v>
      </c>
      <c r="F214" s="162" t="s">
        <v>325</v>
      </c>
      <c r="G214" s="163" t="s">
        <v>306</v>
      </c>
      <c r="H214" s="164" t="n">
        <v>6.707</v>
      </c>
      <c r="I214" s="165"/>
      <c r="J214" s="166" t="n">
        <f aca="false">ROUND(I214*H214,2)</f>
        <v>0</v>
      </c>
      <c r="K214" s="162" t="s">
        <v>134</v>
      </c>
      <c r="L214" s="23"/>
      <c r="M214" s="167"/>
      <c r="N214" s="168" t="s">
        <v>41</v>
      </c>
      <c r="O214" s="60"/>
      <c r="P214" s="169" t="n">
        <f aca="false">O214*H214</f>
        <v>0</v>
      </c>
      <c r="Q214" s="169" t="n">
        <v>0</v>
      </c>
      <c r="R214" s="169" t="n">
        <f aca="false">Q214*H214</f>
        <v>0</v>
      </c>
      <c r="S214" s="169" t="n">
        <v>0</v>
      </c>
      <c r="T214" s="170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1" t="s">
        <v>135</v>
      </c>
      <c r="AT214" s="171" t="s">
        <v>130</v>
      </c>
      <c r="AU214" s="171" t="s">
        <v>136</v>
      </c>
      <c r="AY214" s="3" t="s">
        <v>127</v>
      </c>
      <c r="BE214" s="172" t="n">
        <f aca="false">IF(N214="základní",J214,0)</f>
        <v>0</v>
      </c>
      <c r="BF214" s="172" t="n">
        <f aca="false">IF(N214="snížená",J214,0)</f>
        <v>0</v>
      </c>
      <c r="BG214" s="172" t="n">
        <f aca="false">IF(N214="zákl. přenesená",J214,0)</f>
        <v>0</v>
      </c>
      <c r="BH214" s="172" t="n">
        <f aca="false">IF(N214="sníž. přenesená",J214,0)</f>
        <v>0</v>
      </c>
      <c r="BI214" s="172" t="n">
        <f aca="false">IF(N214="nulová",J214,0)</f>
        <v>0</v>
      </c>
      <c r="BJ214" s="3" t="s">
        <v>136</v>
      </c>
      <c r="BK214" s="172" t="n">
        <f aca="false">ROUND(I214*H214,2)</f>
        <v>0</v>
      </c>
      <c r="BL214" s="3" t="s">
        <v>135</v>
      </c>
      <c r="BM214" s="171" t="s">
        <v>326</v>
      </c>
    </row>
    <row r="215" s="145" customFormat="true" ht="25.9" hidden="false" customHeight="true" outlineLevel="0" collapsed="false">
      <c r="B215" s="146"/>
      <c r="D215" s="147" t="s">
        <v>74</v>
      </c>
      <c r="E215" s="148" t="s">
        <v>327</v>
      </c>
      <c r="F215" s="148" t="s">
        <v>328</v>
      </c>
      <c r="I215" s="149"/>
      <c r="J215" s="150" t="n">
        <f aca="false">BK215</f>
        <v>0</v>
      </c>
      <c r="L215" s="146"/>
      <c r="M215" s="151"/>
      <c r="N215" s="152"/>
      <c r="O215" s="152"/>
      <c r="P215" s="153" t="n">
        <f aca="false">P216+P220+P236+P239+P250+P267+P274+P280+P291+P309+P329+P343+P359</f>
        <v>0</v>
      </c>
      <c r="Q215" s="152"/>
      <c r="R215" s="153" t="n">
        <f aca="false">R216+R220+R236+R239+R250+R267+R274+R280+R291+R309+R329+R343+R359</f>
        <v>2.2280333</v>
      </c>
      <c r="S215" s="152"/>
      <c r="T215" s="154" t="n">
        <f aca="false">T216+T220+T236+T239+T250+T267+T274+T280+T291+T309+T329+T343+T359</f>
        <v>0.5279427</v>
      </c>
      <c r="AR215" s="147" t="s">
        <v>136</v>
      </c>
      <c r="AT215" s="155" t="s">
        <v>74</v>
      </c>
      <c r="AU215" s="155" t="s">
        <v>75</v>
      </c>
      <c r="AY215" s="147" t="s">
        <v>127</v>
      </c>
      <c r="BK215" s="156" t="n">
        <f aca="false">BK216+BK220+BK236+BK239+BK250+BK267+BK274+BK280+BK291+BK309+BK329+BK343+BK359</f>
        <v>0</v>
      </c>
    </row>
    <row r="216" s="145" customFormat="true" ht="22.8" hidden="false" customHeight="true" outlineLevel="0" collapsed="false">
      <c r="B216" s="146"/>
      <c r="D216" s="147" t="s">
        <v>74</v>
      </c>
      <c r="E216" s="157" t="s">
        <v>329</v>
      </c>
      <c r="F216" s="157" t="s">
        <v>330</v>
      </c>
      <c r="I216" s="149"/>
      <c r="J216" s="158" t="n">
        <f aca="false">BK216</f>
        <v>0</v>
      </c>
      <c r="L216" s="146"/>
      <c r="M216" s="151"/>
      <c r="N216" s="152"/>
      <c r="O216" s="152"/>
      <c r="P216" s="153" t="n">
        <f aca="false">SUM(P217:P219)</f>
        <v>0</v>
      </c>
      <c r="Q216" s="152"/>
      <c r="R216" s="153" t="n">
        <f aca="false">SUM(R217:R219)</f>
        <v>0.00157</v>
      </c>
      <c r="S216" s="152"/>
      <c r="T216" s="154" t="n">
        <f aca="false">SUM(T217:T219)</f>
        <v>0</v>
      </c>
      <c r="AR216" s="147" t="s">
        <v>136</v>
      </c>
      <c r="AT216" s="155" t="s">
        <v>74</v>
      </c>
      <c r="AU216" s="155" t="s">
        <v>80</v>
      </c>
      <c r="AY216" s="147" t="s">
        <v>127</v>
      </c>
      <c r="BK216" s="156" t="n">
        <f aca="false">SUM(BK217:BK219)</f>
        <v>0</v>
      </c>
    </row>
    <row r="217" s="27" customFormat="true" ht="24.15" hidden="false" customHeight="true" outlineLevel="0" collapsed="false">
      <c r="A217" s="22"/>
      <c r="B217" s="159"/>
      <c r="C217" s="160" t="s">
        <v>331</v>
      </c>
      <c r="D217" s="160" t="s">
        <v>130</v>
      </c>
      <c r="E217" s="161" t="s">
        <v>332</v>
      </c>
      <c r="F217" s="162" t="s">
        <v>333</v>
      </c>
      <c r="G217" s="163" t="s">
        <v>216</v>
      </c>
      <c r="H217" s="164" t="n">
        <v>4</v>
      </c>
      <c r="I217" s="165"/>
      <c r="J217" s="166" t="n">
        <f aca="false">ROUND(I217*H217,2)</f>
        <v>0</v>
      </c>
      <c r="K217" s="162" t="s">
        <v>134</v>
      </c>
      <c r="L217" s="23"/>
      <c r="M217" s="167"/>
      <c r="N217" s="168" t="s">
        <v>41</v>
      </c>
      <c r="O217" s="60"/>
      <c r="P217" s="169" t="n">
        <f aca="false">O217*H217</f>
        <v>0</v>
      </c>
      <c r="Q217" s="169" t="n">
        <v>0</v>
      </c>
      <c r="R217" s="169" t="n">
        <f aca="false">Q217*H217</f>
        <v>0</v>
      </c>
      <c r="S217" s="169" t="n">
        <v>0</v>
      </c>
      <c r="T217" s="170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209</v>
      </c>
      <c r="AT217" s="171" t="s">
        <v>130</v>
      </c>
      <c r="AU217" s="171" t="s">
        <v>136</v>
      </c>
      <c r="AY217" s="3" t="s">
        <v>127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136</v>
      </c>
      <c r="BK217" s="172" t="n">
        <f aca="false">ROUND(I217*H217,2)</f>
        <v>0</v>
      </c>
      <c r="BL217" s="3" t="s">
        <v>209</v>
      </c>
      <c r="BM217" s="171" t="s">
        <v>334</v>
      </c>
    </row>
    <row r="218" s="27" customFormat="true" ht="21.75" hidden="false" customHeight="true" outlineLevel="0" collapsed="false">
      <c r="A218" s="22"/>
      <c r="B218" s="159"/>
      <c r="C218" s="160" t="s">
        <v>335</v>
      </c>
      <c r="D218" s="160" t="s">
        <v>130</v>
      </c>
      <c r="E218" s="161" t="s">
        <v>336</v>
      </c>
      <c r="F218" s="162" t="s">
        <v>337</v>
      </c>
      <c r="G218" s="163" t="s">
        <v>221</v>
      </c>
      <c r="H218" s="164" t="n">
        <v>1</v>
      </c>
      <c r="I218" s="165"/>
      <c r="J218" s="166" t="n">
        <f aca="false">ROUND(I218*H218,2)</f>
        <v>0</v>
      </c>
      <c r="K218" s="162"/>
      <c r="L218" s="23"/>
      <c r="M218" s="167"/>
      <c r="N218" s="168" t="s">
        <v>41</v>
      </c>
      <c r="O218" s="60"/>
      <c r="P218" s="169" t="n">
        <f aca="false">O218*H218</f>
        <v>0</v>
      </c>
      <c r="Q218" s="169" t="n">
        <v>0.00157</v>
      </c>
      <c r="R218" s="169" t="n">
        <f aca="false">Q218*H218</f>
        <v>0.00157</v>
      </c>
      <c r="S218" s="169" t="n">
        <v>0</v>
      </c>
      <c r="T218" s="170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209</v>
      </c>
      <c r="AT218" s="171" t="s">
        <v>130</v>
      </c>
      <c r="AU218" s="171" t="s">
        <v>136</v>
      </c>
      <c r="AY218" s="3" t="s">
        <v>127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136</v>
      </c>
      <c r="BK218" s="172" t="n">
        <f aca="false">ROUND(I218*H218,2)</f>
        <v>0</v>
      </c>
      <c r="BL218" s="3" t="s">
        <v>209</v>
      </c>
      <c r="BM218" s="171" t="s">
        <v>338</v>
      </c>
    </row>
    <row r="219" s="27" customFormat="true" ht="24.15" hidden="false" customHeight="true" outlineLevel="0" collapsed="false">
      <c r="A219" s="22"/>
      <c r="B219" s="159"/>
      <c r="C219" s="160" t="s">
        <v>339</v>
      </c>
      <c r="D219" s="160" t="s">
        <v>130</v>
      </c>
      <c r="E219" s="161" t="s">
        <v>340</v>
      </c>
      <c r="F219" s="162" t="s">
        <v>341</v>
      </c>
      <c r="G219" s="163" t="s">
        <v>342</v>
      </c>
      <c r="H219" s="192"/>
      <c r="I219" s="165"/>
      <c r="J219" s="166" t="n">
        <f aca="false">ROUND(I219*H219,2)</f>
        <v>0</v>
      </c>
      <c r="K219" s="162" t="s">
        <v>134</v>
      </c>
      <c r="L219" s="23"/>
      <c r="M219" s="167"/>
      <c r="N219" s="168" t="s">
        <v>41</v>
      </c>
      <c r="O219" s="60"/>
      <c r="P219" s="169" t="n">
        <f aca="false">O219*H219</f>
        <v>0</v>
      </c>
      <c r="Q219" s="169" t="n">
        <v>0</v>
      </c>
      <c r="R219" s="169" t="n">
        <f aca="false">Q219*H219</f>
        <v>0</v>
      </c>
      <c r="S219" s="169" t="n">
        <v>0</v>
      </c>
      <c r="T219" s="170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1" t="s">
        <v>209</v>
      </c>
      <c r="AT219" s="171" t="s">
        <v>130</v>
      </c>
      <c r="AU219" s="171" t="s">
        <v>136</v>
      </c>
      <c r="AY219" s="3" t="s">
        <v>127</v>
      </c>
      <c r="BE219" s="172" t="n">
        <f aca="false">IF(N219="základní",J219,0)</f>
        <v>0</v>
      </c>
      <c r="BF219" s="172" t="n">
        <f aca="false">IF(N219="snížená",J219,0)</f>
        <v>0</v>
      </c>
      <c r="BG219" s="172" t="n">
        <f aca="false">IF(N219="zákl. přenesená",J219,0)</f>
        <v>0</v>
      </c>
      <c r="BH219" s="172" t="n">
        <f aca="false">IF(N219="sníž. přenesená",J219,0)</f>
        <v>0</v>
      </c>
      <c r="BI219" s="172" t="n">
        <f aca="false">IF(N219="nulová",J219,0)</f>
        <v>0</v>
      </c>
      <c r="BJ219" s="3" t="s">
        <v>136</v>
      </c>
      <c r="BK219" s="172" t="n">
        <f aca="false">ROUND(I219*H219,2)</f>
        <v>0</v>
      </c>
      <c r="BL219" s="3" t="s">
        <v>209</v>
      </c>
      <c r="BM219" s="171" t="s">
        <v>343</v>
      </c>
    </row>
    <row r="220" s="145" customFormat="true" ht="22.8" hidden="false" customHeight="true" outlineLevel="0" collapsed="false">
      <c r="B220" s="146"/>
      <c r="D220" s="147" t="s">
        <v>74</v>
      </c>
      <c r="E220" s="157" t="s">
        <v>344</v>
      </c>
      <c r="F220" s="157" t="s">
        <v>345</v>
      </c>
      <c r="I220" s="149"/>
      <c r="J220" s="158" t="n">
        <f aca="false">BK220</f>
        <v>0</v>
      </c>
      <c r="L220" s="146"/>
      <c r="M220" s="151"/>
      <c r="N220" s="152"/>
      <c r="O220" s="152"/>
      <c r="P220" s="153" t="n">
        <f aca="false">SUM(P221:P235)</f>
        <v>0</v>
      </c>
      <c r="Q220" s="152"/>
      <c r="R220" s="153" t="n">
        <f aca="false">SUM(R221:R235)</f>
        <v>0.10128</v>
      </c>
      <c r="S220" s="152"/>
      <c r="T220" s="154" t="n">
        <f aca="false">SUM(T221:T235)</f>
        <v>0.10604</v>
      </c>
      <c r="AR220" s="147" t="s">
        <v>136</v>
      </c>
      <c r="AT220" s="155" t="s">
        <v>74</v>
      </c>
      <c r="AU220" s="155" t="s">
        <v>80</v>
      </c>
      <c r="AY220" s="147" t="s">
        <v>127</v>
      </c>
      <c r="BK220" s="156" t="n">
        <f aca="false">SUM(BK221:BK235)</f>
        <v>0</v>
      </c>
    </row>
    <row r="221" s="27" customFormat="true" ht="33" hidden="false" customHeight="true" outlineLevel="0" collapsed="false">
      <c r="A221" s="22"/>
      <c r="B221" s="159"/>
      <c r="C221" s="193" t="s">
        <v>346</v>
      </c>
      <c r="D221" s="193" t="s">
        <v>347</v>
      </c>
      <c r="E221" s="194" t="s">
        <v>348</v>
      </c>
      <c r="F221" s="195" t="s">
        <v>349</v>
      </c>
      <c r="G221" s="196" t="s">
        <v>216</v>
      </c>
      <c r="H221" s="197" t="n">
        <v>1</v>
      </c>
      <c r="I221" s="198"/>
      <c r="J221" s="199" t="n">
        <f aca="false">ROUND(I221*H221,2)</f>
        <v>0</v>
      </c>
      <c r="K221" s="195"/>
      <c r="L221" s="200"/>
      <c r="M221" s="201"/>
      <c r="N221" s="202" t="s">
        <v>41</v>
      </c>
      <c r="O221" s="60"/>
      <c r="P221" s="169" t="n">
        <f aca="false">O221*H221</f>
        <v>0</v>
      </c>
      <c r="Q221" s="169" t="n">
        <v>0.036</v>
      </c>
      <c r="R221" s="169" t="n">
        <f aca="false">Q221*H221</f>
        <v>0.036</v>
      </c>
      <c r="S221" s="169" t="n">
        <v>0</v>
      </c>
      <c r="T221" s="170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1" t="s">
        <v>282</v>
      </c>
      <c r="AT221" s="171" t="s">
        <v>347</v>
      </c>
      <c r="AU221" s="171" t="s">
        <v>136</v>
      </c>
      <c r="AY221" s="3" t="s">
        <v>127</v>
      </c>
      <c r="BE221" s="172" t="n">
        <f aca="false">IF(N221="základní",J221,0)</f>
        <v>0</v>
      </c>
      <c r="BF221" s="172" t="n">
        <f aca="false">IF(N221="snížená",J221,0)</f>
        <v>0</v>
      </c>
      <c r="BG221" s="172" t="n">
        <f aca="false">IF(N221="zákl. přenesená",J221,0)</f>
        <v>0</v>
      </c>
      <c r="BH221" s="172" t="n">
        <f aca="false">IF(N221="sníž. přenesená",J221,0)</f>
        <v>0</v>
      </c>
      <c r="BI221" s="172" t="n">
        <f aca="false">IF(N221="nulová",J221,0)</f>
        <v>0</v>
      </c>
      <c r="BJ221" s="3" t="s">
        <v>136</v>
      </c>
      <c r="BK221" s="172" t="n">
        <f aca="false">ROUND(I221*H221,2)</f>
        <v>0</v>
      </c>
      <c r="BL221" s="3" t="s">
        <v>209</v>
      </c>
      <c r="BM221" s="171" t="s">
        <v>350</v>
      </c>
    </row>
    <row r="222" s="27" customFormat="true" ht="24.15" hidden="false" customHeight="true" outlineLevel="0" collapsed="false">
      <c r="A222" s="22"/>
      <c r="B222" s="159"/>
      <c r="C222" s="160" t="s">
        <v>351</v>
      </c>
      <c r="D222" s="160" t="s">
        <v>130</v>
      </c>
      <c r="E222" s="161" t="s">
        <v>352</v>
      </c>
      <c r="F222" s="162" t="s">
        <v>353</v>
      </c>
      <c r="G222" s="163" t="s">
        <v>354</v>
      </c>
      <c r="H222" s="164" t="n">
        <v>1</v>
      </c>
      <c r="I222" s="165"/>
      <c r="J222" s="166" t="n">
        <f aca="false">ROUND(I222*H222,2)</f>
        <v>0</v>
      </c>
      <c r="K222" s="162"/>
      <c r="L222" s="23"/>
      <c r="M222" s="167"/>
      <c r="N222" s="168" t="s">
        <v>41</v>
      </c>
      <c r="O222" s="60"/>
      <c r="P222" s="169" t="n">
        <f aca="false">O222*H222</f>
        <v>0</v>
      </c>
      <c r="Q222" s="169" t="n">
        <v>0</v>
      </c>
      <c r="R222" s="169" t="n">
        <f aca="false">Q222*H222</f>
        <v>0</v>
      </c>
      <c r="S222" s="169" t="n">
        <v>0</v>
      </c>
      <c r="T222" s="170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1" t="s">
        <v>209</v>
      </c>
      <c r="AT222" s="171" t="s">
        <v>130</v>
      </c>
      <c r="AU222" s="171" t="s">
        <v>136</v>
      </c>
      <c r="AY222" s="3" t="s">
        <v>127</v>
      </c>
      <c r="BE222" s="172" t="n">
        <f aca="false">IF(N222="základní",J222,0)</f>
        <v>0</v>
      </c>
      <c r="BF222" s="172" t="n">
        <f aca="false">IF(N222="snížená",J222,0)</f>
        <v>0</v>
      </c>
      <c r="BG222" s="172" t="n">
        <f aca="false">IF(N222="zákl. přenesená",J222,0)</f>
        <v>0</v>
      </c>
      <c r="BH222" s="172" t="n">
        <f aca="false">IF(N222="sníž. přenesená",J222,0)</f>
        <v>0</v>
      </c>
      <c r="BI222" s="172" t="n">
        <f aca="false">IF(N222="nulová",J222,0)</f>
        <v>0</v>
      </c>
      <c r="BJ222" s="3" t="s">
        <v>136</v>
      </c>
      <c r="BK222" s="172" t="n">
        <f aca="false">ROUND(I222*H222,2)</f>
        <v>0</v>
      </c>
      <c r="BL222" s="3" t="s">
        <v>209</v>
      </c>
      <c r="BM222" s="171" t="s">
        <v>355</v>
      </c>
    </row>
    <row r="223" s="27" customFormat="true" ht="16.5" hidden="false" customHeight="true" outlineLevel="0" collapsed="false">
      <c r="A223" s="22"/>
      <c r="B223" s="159"/>
      <c r="C223" s="160" t="s">
        <v>356</v>
      </c>
      <c r="D223" s="160" t="s">
        <v>130</v>
      </c>
      <c r="E223" s="161" t="s">
        <v>357</v>
      </c>
      <c r="F223" s="162" t="s">
        <v>358</v>
      </c>
      <c r="G223" s="163" t="s">
        <v>354</v>
      </c>
      <c r="H223" s="164" t="n">
        <v>1</v>
      </c>
      <c r="I223" s="165"/>
      <c r="J223" s="166" t="n">
        <f aca="false">ROUND(I223*H223,2)</f>
        <v>0</v>
      </c>
      <c r="K223" s="162" t="s">
        <v>134</v>
      </c>
      <c r="L223" s="23"/>
      <c r="M223" s="167"/>
      <c r="N223" s="168" t="s">
        <v>41</v>
      </c>
      <c r="O223" s="60"/>
      <c r="P223" s="169" t="n">
        <f aca="false">O223*H223</f>
        <v>0</v>
      </c>
      <c r="Q223" s="169" t="n">
        <v>0</v>
      </c>
      <c r="R223" s="169" t="n">
        <f aca="false">Q223*H223</f>
        <v>0</v>
      </c>
      <c r="S223" s="169" t="n">
        <v>0.0342</v>
      </c>
      <c r="T223" s="170" t="n">
        <f aca="false">S223*H223</f>
        <v>0.0342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1" t="s">
        <v>209</v>
      </c>
      <c r="AT223" s="171" t="s">
        <v>130</v>
      </c>
      <c r="AU223" s="171" t="s">
        <v>136</v>
      </c>
      <c r="AY223" s="3" t="s">
        <v>127</v>
      </c>
      <c r="BE223" s="172" t="n">
        <f aca="false">IF(N223="základní",J223,0)</f>
        <v>0</v>
      </c>
      <c r="BF223" s="172" t="n">
        <f aca="false">IF(N223="snížená",J223,0)</f>
        <v>0</v>
      </c>
      <c r="BG223" s="172" t="n">
        <f aca="false">IF(N223="zákl. přenesená",J223,0)</f>
        <v>0</v>
      </c>
      <c r="BH223" s="172" t="n">
        <f aca="false">IF(N223="sníž. přenesená",J223,0)</f>
        <v>0</v>
      </c>
      <c r="BI223" s="172" t="n">
        <f aca="false">IF(N223="nulová",J223,0)</f>
        <v>0</v>
      </c>
      <c r="BJ223" s="3" t="s">
        <v>136</v>
      </c>
      <c r="BK223" s="172" t="n">
        <f aca="false">ROUND(I223*H223,2)</f>
        <v>0</v>
      </c>
      <c r="BL223" s="3" t="s">
        <v>209</v>
      </c>
      <c r="BM223" s="171" t="s">
        <v>359</v>
      </c>
    </row>
    <row r="224" s="27" customFormat="true" ht="24.15" hidden="false" customHeight="true" outlineLevel="0" collapsed="false">
      <c r="A224" s="22"/>
      <c r="B224" s="159"/>
      <c r="C224" s="160" t="s">
        <v>360</v>
      </c>
      <c r="D224" s="160" t="s">
        <v>130</v>
      </c>
      <c r="E224" s="161" t="s">
        <v>361</v>
      </c>
      <c r="F224" s="162" t="s">
        <v>362</v>
      </c>
      <c r="G224" s="163" t="s">
        <v>354</v>
      </c>
      <c r="H224" s="164" t="n">
        <v>1</v>
      </c>
      <c r="I224" s="165"/>
      <c r="J224" s="166" t="n">
        <f aca="false">ROUND(I224*H224,2)</f>
        <v>0</v>
      </c>
      <c r="K224" s="162" t="s">
        <v>134</v>
      </c>
      <c r="L224" s="23"/>
      <c r="M224" s="167"/>
      <c r="N224" s="168" t="s">
        <v>41</v>
      </c>
      <c r="O224" s="60"/>
      <c r="P224" s="169" t="n">
        <f aca="false">O224*H224</f>
        <v>0</v>
      </c>
      <c r="Q224" s="169" t="n">
        <v>0.02894</v>
      </c>
      <c r="R224" s="169" t="n">
        <f aca="false">Q224*H224</f>
        <v>0.02894</v>
      </c>
      <c r="S224" s="169" t="n">
        <v>0</v>
      </c>
      <c r="T224" s="170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209</v>
      </c>
      <c r="AT224" s="171" t="s">
        <v>130</v>
      </c>
      <c r="AU224" s="171" t="s">
        <v>136</v>
      </c>
      <c r="AY224" s="3" t="s">
        <v>127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136</v>
      </c>
      <c r="BK224" s="172" t="n">
        <f aca="false">ROUND(I224*H224,2)</f>
        <v>0</v>
      </c>
      <c r="BL224" s="3" t="s">
        <v>209</v>
      </c>
      <c r="BM224" s="171" t="s">
        <v>363</v>
      </c>
    </row>
    <row r="225" s="27" customFormat="true" ht="16.5" hidden="false" customHeight="true" outlineLevel="0" collapsed="false">
      <c r="A225" s="22"/>
      <c r="B225" s="159"/>
      <c r="C225" s="160" t="s">
        <v>364</v>
      </c>
      <c r="D225" s="160" t="s">
        <v>130</v>
      </c>
      <c r="E225" s="161" t="s">
        <v>365</v>
      </c>
      <c r="F225" s="162" t="s">
        <v>366</v>
      </c>
      <c r="G225" s="163" t="s">
        <v>354</v>
      </c>
      <c r="H225" s="164" t="n">
        <v>1</v>
      </c>
      <c r="I225" s="165"/>
      <c r="J225" s="166" t="n">
        <f aca="false">ROUND(I225*H225,2)</f>
        <v>0</v>
      </c>
      <c r="K225" s="162" t="s">
        <v>134</v>
      </c>
      <c r="L225" s="23"/>
      <c r="M225" s="167"/>
      <c r="N225" s="168" t="s">
        <v>41</v>
      </c>
      <c r="O225" s="60"/>
      <c r="P225" s="169" t="n">
        <f aca="false">O225*H225</f>
        <v>0</v>
      </c>
      <c r="Q225" s="169" t="n">
        <v>0</v>
      </c>
      <c r="R225" s="169" t="n">
        <f aca="false">Q225*H225</f>
        <v>0</v>
      </c>
      <c r="S225" s="169" t="n">
        <v>0.01946</v>
      </c>
      <c r="T225" s="170" t="n">
        <f aca="false">S225*H225</f>
        <v>0.01946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1" t="s">
        <v>209</v>
      </c>
      <c r="AT225" s="171" t="s">
        <v>130</v>
      </c>
      <c r="AU225" s="171" t="s">
        <v>136</v>
      </c>
      <c r="AY225" s="3" t="s">
        <v>127</v>
      </c>
      <c r="BE225" s="172" t="n">
        <f aca="false">IF(N225="základní",J225,0)</f>
        <v>0</v>
      </c>
      <c r="BF225" s="172" t="n">
        <f aca="false">IF(N225="snížená",J225,0)</f>
        <v>0</v>
      </c>
      <c r="BG225" s="172" t="n">
        <f aca="false">IF(N225="zákl. přenesená",J225,0)</f>
        <v>0</v>
      </c>
      <c r="BH225" s="172" t="n">
        <f aca="false">IF(N225="sníž. přenesená",J225,0)</f>
        <v>0</v>
      </c>
      <c r="BI225" s="172" t="n">
        <f aca="false">IF(N225="nulová",J225,0)</f>
        <v>0</v>
      </c>
      <c r="BJ225" s="3" t="s">
        <v>136</v>
      </c>
      <c r="BK225" s="172" t="n">
        <f aca="false">ROUND(I225*H225,2)</f>
        <v>0</v>
      </c>
      <c r="BL225" s="3" t="s">
        <v>209</v>
      </c>
      <c r="BM225" s="171" t="s">
        <v>367</v>
      </c>
    </row>
    <row r="226" s="27" customFormat="true" ht="16.5" hidden="false" customHeight="true" outlineLevel="0" collapsed="false">
      <c r="A226" s="22"/>
      <c r="B226" s="159"/>
      <c r="C226" s="160" t="s">
        <v>368</v>
      </c>
      <c r="D226" s="160" t="s">
        <v>130</v>
      </c>
      <c r="E226" s="161" t="s">
        <v>369</v>
      </c>
      <c r="F226" s="162" t="s">
        <v>370</v>
      </c>
      <c r="G226" s="163" t="s">
        <v>354</v>
      </c>
      <c r="H226" s="164" t="n">
        <v>1</v>
      </c>
      <c r="I226" s="165"/>
      <c r="J226" s="166" t="n">
        <f aca="false">ROUND(I226*H226,2)</f>
        <v>0</v>
      </c>
      <c r="K226" s="162" t="s">
        <v>134</v>
      </c>
      <c r="L226" s="23"/>
      <c r="M226" s="167"/>
      <c r="N226" s="168" t="s">
        <v>41</v>
      </c>
      <c r="O226" s="60"/>
      <c r="P226" s="169" t="n">
        <f aca="false">O226*H226</f>
        <v>0</v>
      </c>
      <c r="Q226" s="169" t="n">
        <v>0.01497</v>
      </c>
      <c r="R226" s="169" t="n">
        <f aca="false">Q226*H226</f>
        <v>0.01497</v>
      </c>
      <c r="S226" s="169" t="n">
        <v>0</v>
      </c>
      <c r="T226" s="170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1" t="s">
        <v>209</v>
      </c>
      <c r="AT226" s="171" t="s">
        <v>130</v>
      </c>
      <c r="AU226" s="171" t="s">
        <v>136</v>
      </c>
      <c r="AY226" s="3" t="s">
        <v>127</v>
      </c>
      <c r="BE226" s="172" t="n">
        <f aca="false">IF(N226="základní",J226,0)</f>
        <v>0</v>
      </c>
      <c r="BF226" s="172" t="n">
        <f aca="false">IF(N226="snížená",J226,0)</f>
        <v>0</v>
      </c>
      <c r="BG226" s="172" t="n">
        <f aca="false">IF(N226="zákl. přenesená",J226,0)</f>
        <v>0</v>
      </c>
      <c r="BH226" s="172" t="n">
        <f aca="false">IF(N226="sníž. přenesená",J226,0)</f>
        <v>0</v>
      </c>
      <c r="BI226" s="172" t="n">
        <f aca="false">IF(N226="nulová",J226,0)</f>
        <v>0</v>
      </c>
      <c r="BJ226" s="3" t="s">
        <v>136</v>
      </c>
      <c r="BK226" s="172" t="n">
        <f aca="false">ROUND(I226*H226,2)</f>
        <v>0</v>
      </c>
      <c r="BL226" s="3" t="s">
        <v>209</v>
      </c>
      <c r="BM226" s="171" t="s">
        <v>371</v>
      </c>
    </row>
    <row r="227" s="27" customFormat="true" ht="16.5" hidden="false" customHeight="true" outlineLevel="0" collapsed="false">
      <c r="A227" s="22"/>
      <c r="B227" s="159"/>
      <c r="C227" s="160" t="s">
        <v>372</v>
      </c>
      <c r="D227" s="160" t="s">
        <v>130</v>
      </c>
      <c r="E227" s="161" t="s">
        <v>373</v>
      </c>
      <c r="F227" s="162" t="s">
        <v>374</v>
      </c>
      <c r="G227" s="163" t="s">
        <v>354</v>
      </c>
      <c r="H227" s="164" t="n">
        <v>1</v>
      </c>
      <c r="I227" s="165"/>
      <c r="J227" s="166" t="n">
        <f aca="false">ROUND(I227*H227,2)</f>
        <v>0</v>
      </c>
      <c r="K227" s="162" t="s">
        <v>134</v>
      </c>
      <c r="L227" s="23"/>
      <c r="M227" s="167"/>
      <c r="N227" s="168" t="s">
        <v>41</v>
      </c>
      <c r="O227" s="60"/>
      <c r="P227" s="169" t="n">
        <f aca="false">O227*H227</f>
        <v>0</v>
      </c>
      <c r="Q227" s="169" t="n">
        <v>0</v>
      </c>
      <c r="R227" s="169" t="n">
        <f aca="false">Q227*H227</f>
        <v>0</v>
      </c>
      <c r="S227" s="169" t="n">
        <v>0.0329</v>
      </c>
      <c r="T227" s="170" t="n">
        <f aca="false">S227*H227</f>
        <v>0.0329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209</v>
      </c>
      <c r="AT227" s="171" t="s">
        <v>130</v>
      </c>
      <c r="AU227" s="171" t="s">
        <v>136</v>
      </c>
      <c r="AY227" s="3" t="s">
        <v>127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136</v>
      </c>
      <c r="BK227" s="172" t="n">
        <f aca="false">ROUND(I227*H227,2)</f>
        <v>0</v>
      </c>
      <c r="BL227" s="3" t="s">
        <v>209</v>
      </c>
      <c r="BM227" s="171" t="s">
        <v>375</v>
      </c>
    </row>
    <row r="228" s="27" customFormat="true" ht="21.75" hidden="false" customHeight="true" outlineLevel="0" collapsed="false">
      <c r="A228" s="22"/>
      <c r="B228" s="159"/>
      <c r="C228" s="160" t="s">
        <v>376</v>
      </c>
      <c r="D228" s="160" t="s">
        <v>130</v>
      </c>
      <c r="E228" s="161" t="s">
        <v>377</v>
      </c>
      <c r="F228" s="162" t="s">
        <v>378</v>
      </c>
      <c r="G228" s="163" t="s">
        <v>354</v>
      </c>
      <c r="H228" s="164" t="n">
        <v>1</v>
      </c>
      <c r="I228" s="165"/>
      <c r="J228" s="166" t="n">
        <f aca="false">ROUND(I228*H228,2)</f>
        <v>0</v>
      </c>
      <c r="K228" s="162"/>
      <c r="L228" s="23"/>
      <c r="M228" s="167"/>
      <c r="N228" s="168" t="s">
        <v>41</v>
      </c>
      <c r="O228" s="60"/>
      <c r="P228" s="169" t="n">
        <f aca="false">O228*H228</f>
        <v>0</v>
      </c>
      <c r="Q228" s="169" t="n">
        <v>0.01757</v>
      </c>
      <c r="R228" s="169" t="n">
        <f aca="false">Q228*H228</f>
        <v>0.01757</v>
      </c>
      <c r="S228" s="169" t="n">
        <v>0</v>
      </c>
      <c r="T228" s="170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209</v>
      </c>
      <c r="AT228" s="171" t="s">
        <v>130</v>
      </c>
      <c r="AU228" s="171" t="s">
        <v>136</v>
      </c>
      <c r="AY228" s="3" t="s">
        <v>127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136</v>
      </c>
      <c r="BK228" s="172" t="n">
        <f aca="false">ROUND(I228*H228,2)</f>
        <v>0</v>
      </c>
      <c r="BL228" s="3" t="s">
        <v>209</v>
      </c>
      <c r="BM228" s="171" t="s">
        <v>379</v>
      </c>
    </row>
    <row r="229" s="27" customFormat="true" ht="24.15" hidden="false" customHeight="true" outlineLevel="0" collapsed="false">
      <c r="A229" s="22"/>
      <c r="B229" s="159"/>
      <c r="C229" s="160" t="s">
        <v>380</v>
      </c>
      <c r="D229" s="160" t="s">
        <v>130</v>
      </c>
      <c r="E229" s="161" t="s">
        <v>381</v>
      </c>
      <c r="F229" s="162" t="s">
        <v>382</v>
      </c>
      <c r="G229" s="163" t="s">
        <v>354</v>
      </c>
      <c r="H229" s="164" t="n">
        <v>1</v>
      </c>
      <c r="I229" s="165"/>
      <c r="J229" s="166" t="n">
        <f aca="false">ROUND(I229*H229,2)</f>
        <v>0</v>
      </c>
      <c r="K229" s="162" t="s">
        <v>134</v>
      </c>
      <c r="L229" s="23"/>
      <c r="M229" s="167"/>
      <c r="N229" s="168" t="s">
        <v>41</v>
      </c>
      <c r="O229" s="60"/>
      <c r="P229" s="169" t="n">
        <f aca="false">O229*H229</f>
        <v>0</v>
      </c>
      <c r="Q229" s="169" t="n">
        <v>0</v>
      </c>
      <c r="R229" s="169" t="n">
        <f aca="false">Q229*H229</f>
        <v>0</v>
      </c>
      <c r="S229" s="169" t="n">
        <v>0.0092</v>
      </c>
      <c r="T229" s="170" t="n">
        <f aca="false">S229*H229</f>
        <v>0.0092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1" t="s">
        <v>209</v>
      </c>
      <c r="AT229" s="171" t="s">
        <v>130</v>
      </c>
      <c r="AU229" s="171" t="s">
        <v>136</v>
      </c>
      <c r="AY229" s="3" t="s">
        <v>127</v>
      </c>
      <c r="BE229" s="172" t="n">
        <f aca="false">IF(N229="základní",J229,0)</f>
        <v>0</v>
      </c>
      <c r="BF229" s="172" t="n">
        <f aca="false">IF(N229="snížená",J229,0)</f>
        <v>0</v>
      </c>
      <c r="BG229" s="172" t="n">
        <f aca="false">IF(N229="zákl. přenesená",J229,0)</f>
        <v>0</v>
      </c>
      <c r="BH229" s="172" t="n">
        <f aca="false">IF(N229="sníž. přenesená",J229,0)</f>
        <v>0</v>
      </c>
      <c r="BI229" s="172" t="n">
        <f aca="false">IF(N229="nulová",J229,0)</f>
        <v>0</v>
      </c>
      <c r="BJ229" s="3" t="s">
        <v>136</v>
      </c>
      <c r="BK229" s="172" t="n">
        <f aca="false">ROUND(I229*H229,2)</f>
        <v>0</v>
      </c>
      <c r="BL229" s="3" t="s">
        <v>209</v>
      </c>
      <c r="BM229" s="171" t="s">
        <v>383</v>
      </c>
    </row>
    <row r="230" s="27" customFormat="true" ht="16.5" hidden="false" customHeight="true" outlineLevel="0" collapsed="false">
      <c r="A230" s="22"/>
      <c r="B230" s="159"/>
      <c r="C230" s="160" t="s">
        <v>384</v>
      </c>
      <c r="D230" s="160" t="s">
        <v>130</v>
      </c>
      <c r="E230" s="161" t="s">
        <v>385</v>
      </c>
      <c r="F230" s="162" t="s">
        <v>386</v>
      </c>
      <c r="G230" s="163" t="s">
        <v>354</v>
      </c>
      <c r="H230" s="164" t="n">
        <v>1</v>
      </c>
      <c r="I230" s="165"/>
      <c r="J230" s="166" t="n">
        <f aca="false">ROUND(I230*H230,2)</f>
        <v>0</v>
      </c>
      <c r="K230" s="162"/>
      <c r="L230" s="23"/>
      <c r="M230" s="167"/>
      <c r="N230" s="168" t="s">
        <v>41</v>
      </c>
      <c r="O230" s="60"/>
      <c r="P230" s="169" t="n">
        <f aca="false">O230*H230</f>
        <v>0</v>
      </c>
      <c r="Q230" s="169" t="n">
        <v>0</v>
      </c>
      <c r="R230" s="169" t="n">
        <f aca="false">Q230*H230</f>
        <v>0</v>
      </c>
      <c r="S230" s="169" t="n">
        <v>0.007</v>
      </c>
      <c r="T230" s="170" t="n">
        <f aca="false">S230*H230</f>
        <v>0.007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1" t="s">
        <v>209</v>
      </c>
      <c r="AT230" s="171" t="s">
        <v>130</v>
      </c>
      <c r="AU230" s="171" t="s">
        <v>136</v>
      </c>
      <c r="AY230" s="3" t="s">
        <v>127</v>
      </c>
      <c r="BE230" s="172" t="n">
        <f aca="false">IF(N230="základní",J230,0)</f>
        <v>0</v>
      </c>
      <c r="BF230" s="172" t="n">
        <f aca="false">IF(N230="snížená",J230,0)</f>
        <v>0</v>
      </c>
      <c r="BG230" s="172" t="n">
        <f aca="false">IF(N230="zákl. přenesená",J230,0)</f>
        <v>0</v>
      </c>
      <c r="BH230" s="172" t="n">
        <f aca="false">IF(N230="sníž. přenesená",J230,0)</f>
        <v>0</v>
      </c>
      <c r="BI230" s="172" t="n">
        <f aca="false">IF(N230="nulová",J230,0)</f>
        <v>0</v>
      </c>
      <c r="BJ230" s="3" t="s">
        <v>136</v>
      </c>
      <c r="BK230" s="172" t="n">
        <f aca="false">ROUND(I230*H230,2)</f>
        <v>0</v>
      </c>
      <c r="BL230" s="3" t="s">
        <v>209</v>
      </c>
      <c r="BM230" s="171" t="s">
        <v>387</v>
      </c>
    </row>
    <row r="231" s="27" customFormat="true" ht="16.5" hidden="false" customHeight="true" outlineLevel="0" collapsed="false">
      <c r="A231" s="22"/>
      <c r="B231" s="159"/>
      <c r="C231" s="160" t="s">
        <v>388</v>
      </c>
      <c r="D231" s="160" t="s">
        <v>130</v>
      </c>
      <c r="E231" s="161" t="s">
        <v>389</v>
      </c>
      <c r="F231" s="162" t="s">
        <v>390</v>
      </c>
      <c r="G231" s="163" t="s">
        <v>354</v>
      </c>
      <c r="H231" s="164" t="n">
        <v>1</v>
      </c>
      <c r="I231" s="165"/>
      <c r="J231" s="166" t="n">
        <f aca="false">ROUND(I231*H231,2)</f>
        <v>0</v>
      </c>
      <c r="K231" s="162" t="s">
        <v>134</v>
      </c>
      <c r="L231" s="23"/>
      <c r="M231" s="167"/>
      <c r="N231" s="168" t="s">
        <v>41</v>
      </c>
      <c r="O231" s="60"/>
      <c r="P231" s="169" t="n">
        <f aca="false">O231*H231</f>
        <v>0</v>
      </c>
      <c r="Q231" s="169" t="n">
        <v>0</v>
      </c>
      <c r="R231" s="169" t="n">
        <f aca="false">Q231*H231</f>
        <v>0</v>
      </c>
      <c r="S231" s="169" t="n">
        <v>0.00156</v>
      </c>
      <c r="T231" s="170" t="n">
        <f aca="false">S231*H231</f>
        <v>0.00156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1" t="s">
        <v>209</v>
      </c>
      <c r="AT231" s="171" t="s">
        <v>130</v>
      </c>
      <c r="AU231" s="171" t="s">
        <v>136</v>
      </c>
      <c r="AY231" s="3" t="s">
        <v>127</v>
      </c>
      <c r="BE231" s="172" t="n">
        <f aca="false">IF(N231="základní",J231,0)</f>
        <v>0</v>
      </c>
      <c r="BF231" s="172" t="n">
        <f aca="false">IF(N231="snížená",J231,0)</f>
        <v>0</v>
      </c>
      <c r="BG231" s="172" t="n">
        <f aca="false">IF(N231="zákl. přenesená",J231,0)</f>
        <v>0</v>
      </c>
      <c r="BH231" s="172" t="n">
        <f aca="false">IF(N231="sníž. přenesená",J231,0)</f>
        <v>0</v>
      </c>
      <c r="BI231" s="172" t="n">
        <f aca="false">IF(N231="nulová",J231,0)</f>
        <v>0</v>
      </c>
      <c r="BJ231" s="3" t="s">
        <v>136</v>
      </c>
      <c r="BK231" s="172" t="n">
        <f aca="false">ROUND(I231*H231,2)</f>
        <v>0</v>
      </c>
      <c r="BL231" s="3" t="s">
        <v>209</v>
      </c>
      <c r="BM231" s="171" t="s">
        <v>391</v>
      </c>
    </row>
    <row r="232" s="27" customFormat="true" ht="16.5" hidden="false" customHeight="true" outlineLevel="0" collapsed="false">
      <c r="A232" s="22"/>
      <c r="B232" s="159"/>
      <c r="C232" s="160" t="s">
        <v>392</v>
      </c>
      <c r="D232" s="160" t="s">
        <v>130</v>
      </c>
      <c r="E232" s="161" t="s">
        <v>393</v>
      </c>
      <c r="F232" s="162" t="s">
        <v>394</v>
      </c>
      <c r="G232" s="163" t="s">
        <v>354</v>
      </c>
      <c r="H232" s="164" t="n">
        <v>2</v>
      </c>
      <c r="I232" s="165"/>
      <c r="J232" s="166" t="n">
        <f aca="false">ROUND(I232*H232,2)</f>
        <v>0</v>
      </c>
      <c r="K232" s="162" t="s">
        <v>134</v>
      </c>
      <c r="L232" s="23"/>
      <c r="M232" s="167"/>
      <c r="N232" s="168" t="s">
        <v>41</v>
      </c>
      <c r="O232" s="60"/>
      <c r="P232" s="169" t="n">
        <f aca="false">O232*H232</f>
        <v>0</v>
      </c>
      <c r="Q232" s="169" t="n">
        <v>0</v>
      </c>
      <c r="R232" s="169" t="n">
        <f aca="false">Q232*H232</f>
        <v>0</v>
      </c>
      <c r="S232" s="169" t="n">
        <v>0.00086</v>
      </c>
      <c r="T232" s="170" t="n">
        <f aca="false">S232*H232</f>
        <v>0.00172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1" t="s">
        <v>209</v>
      </c>
      <c r="AT232" s="171" t="s">
        <v>130</v>
      </c>
      <c r="AU232" s="171" t="s">
        <v>136</v>
      </c>
      <c r="AY232" s="3" t="s">
        <v>127</v>
      </c>
      <c r="BE232" s="172" t="n">
        <f aca="false">IF(N232="základní",J232,0)</f>
        <v>0</v>
      </c>
      <c r="BF232" s="172" t="n">
        <f aca="false">IF(N232="snížená",J232,0)</f>
        <v>0</v>
      </c>
      <c r="BG232" s="172" t="n">
        <f aca="false">IF(N232="zákl. přenesená",J232,0)</f>
        <v>0</v>
      </c>
      <c r="BH232" s="172" t="n">
        <f aca="false">IF(N232="sníž. přenesená",J232,0)</f>
        <v>0</v>
      </c>
      <c r="BI232" s="172" t="n">
        <f aca="false">IF(N232="nulová",J232,0)</f>
        <v>0</v>
      </c>
      <c r="BJ232" s="3" t="s">
        <v>136</v>
      </c>
      <c r="BK232" s="172" t="n">
        <f aca="false">ROUND(I232*H232,2)</f>
        <v>0</v>
      </c>
      <c r="BL232" s="3" t="s">
        <v>209</v>
      </c>
      <c r="BM232" s="171" t="s">
        <v>395</v>
      </c>
    </row>
    <row r="233" s="27" customFormat="true" ht="16.5" hidden="false" customHeight="true" outlineLevel="0" collapsed="false">
      <c r="A233" s="22"/>
      <c r="B233" s="159"/>
      <c r="C233" s="160" t="s">
        <v>396</v>
      </c>
      <c r="D233" s="160" t="s">
        <v>130</v>
      </c>
      <c r="E233" s="161" t="s">
        <v>397</v>
      </c>
      <c r="F233" s="162" t="s">
        <v>398</v>
      </c>
      <c r="G233" s="163" t="s">
        <v>354</v>
      </c>
      <c r="H233" s="164" t="n">
        <v>1</v>
      </c>
      <c r="I233" s="165"/>
      <c r="J233" s="166" t="n">
        <f aca="false">ROUND(I233*H233,2)</f>
        <v>0</v>
      </c>
      <c r="K233" s="162" t="s">
        <v>134</v>
      </c>
      <c r="L233" s="23"/>
      <c r="M233" s="167"/>
      <c r="N233" s="168" t="s">
        <v>41</v>
      </c>
      <c r="O233" s="60"/>
      <c r="P233" s="169" t="n">
        <f aca="false">O233*H233</f>
        <v>0</v>
      </c>
      <c r="Q233" s="169" t="n">
        <v>0.00184</v>
      </c>
      <c r="R233" s="169" t="n">
        <f aca="false">Q233*H233</f>
        <v>0.00184</v>
      </c>
      <c r="S233" s="169" t="n">
        <v>0</v>
      </c>
      <c r="T233" s="170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209</v>
      </c>
      <c r="AT233" s="171" t="s">
        <v>130</v>
      </c>
      <c r="AU233" s="171" t="s">
        <v>136</v>
      </c>
      <c r="AY233" s="3" t="s">
        <v>127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136</v>
      </c>
      <c r="BK233" s="172" t="n">
        <f aca="false">ROUND(I233*H233,2)</f>
        <v>0</v>
      </c>
      <c r="BL233" s="3" t="s">
        <v>209</v>
      </c>
      <c r="BM233" s="171" t="s">
        <v>399</v>
      </c>
    </row>
    <row r="234" s="27" customFormat="true" ht="24.15" hidden="false" customHeight="true" outlineLevel="0" collapsed="false">
      <c r="A234" s="22"/>
      <c r="B234" s="159"/>
      <c r="C234" s="160" t="s">
        <v>400</v>
      </c>
      <c r="D234" s="160" t="s">
        <v>130</v>
      </c>
      <c r="E234" s="161" t="s">
        <v>401</v>
      </c>
      <c r="F234" s="162" t="s">
        <v>402</v>
      </c>
      <c r="G234" s="163" t="s">
        <v>354</v>
      </c>
      <c r="H234" s="164" t="n">
        <v>1</v>
      </c>
      <c r="I234" s="165"/>
      <c r="J234" s="166" t="n">
        <f aca="false">ROUND(I234*H234,2)</f>
        <v>0</v>
      </c>
      <c r="K234" s="162" t="s">
        <v>134</v>
      </c>
      <c r="L234" s="23"/>
      <c r="M234" s="167"/>
      <c r="N234" s="168" t="s">
        <v>41</v>
      </c>
      <c r="O234" s="60"/>
      <c r="P234" s="169" t="n">
        <f aca="false">O234*H234</f>
        <v>0</v>
      </c>
      <c r="Q234" s="169" t="n">
        <v>0.00196</v>
      </c>
      <c r="R234" s="169" t="n">
        <f aca="false">Q234*H234</f>
        <v>0.00196</v>
      </c>
      <c r="S234" s="169" t="n">
        <v>0</v>
      </c>
      <c r="T234" s="170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1" t="s">
        <v>209</v>
      </c>
      <c r="AT234" s="171" t="s">
        <v>130</v>
      </c>
      <c r="AU234" s="171" t="s">
        <v>136</v>
      </c>
      <c r="AY234" s="3" t="s">
        <v>127</v>
      </c>
      <c r="BE234" s="172" t="n">
        <f aca="false">IF(N234="základní",J234,0)</f>
        <v>0</v>
      </c>
      <c r="BF234" s="172" t="n">
        <f aca="false">IF(N234="snížená",J234,0)</f>
        <v>0</v>
      </c>
      <c r="BG234" s="172" t="n">
        <f aca="false">IF(N234="zákl. přenesená",J234,0)</f>
        <v>0</v>
      </c>
      <c r="BH234" s="172" t="n">
        <f aca="false">IF(N234="sníž. přenesená",J234,0)</f>
        <v>0</v>
      </c>
      <c r="BI234" s="172" t="n">
        <f aca="false">IF(N234="nulová",J234,0)</f>
        <v>0</v>
      </c>
      <c r="BJ234" s="3" t="s">
        <v>136</v>
      </c>
      <c r="BK234" s="172" t="n">
        <f aca="false">ROUND(I234*H234,2)</f>
        <v>0</v>
      </c>
      <c r="BL234" s="3" t="s">
        <v>209</v>
      </c>
      <c r="BM234" s="171" t="s">
        <v>403</v>
      </c>
    </row>
    <row r="235" s="27" customFormat="true" ht="24.15" hidden="false" customHeight="true" outlineLevel="0" collapsed="false">
      <c r="A235" s="22"/>
      <c r="B235" s="159"/>
      <c r="C235" s="160" t="s">
        <v>404</v>
      </c>
      <c r="D235" s="160" t="s">
        <v>130</v>
      </c>
      <c r="E235" s="161" t="s">
        <v>405</v>
      </c>
      <c r="F235" s="162" t="s">
        <v>406</v>
      </c>
      <c r="G235" s="163" t="s">
        <v>342</v>
      </c>
      <c r="H235" s="192"/>
      <c r="I235" s="165"/>
      <c r="J235" s="166" t="n">
        <f aca="false">ROUND(I235*H235,2)</f>
        <v>0</v>
      </c>
      <c r="K235" s="162" t="s">
        <v>134</v>
      </c>
      <c r="L235" s="23"/>
      <c r="M235" s="167"/>
      <c r="N235" s="168" t="s">
        <v>41</v>
      </c>
      <c r="O235" s="60"/>
      <c r="P235" s="169" t="n">
        <f aca="false">O235*H235</f>
        <v>0</v>
      </c>
      <c r="Q235" s="169" t="n">
        <v>0</v>
      </c>
      <c r="R235" s="169" t="n">
        <f aca="false">Q235*H235</f>
        <v>0</v>
      </c>
      <c r="S235" s="169" t="n">
        <v>0</v>
      </c>
      <c r="T235" s="170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209</v>
      </c>
      <c r="AT235" s="171" t="s">
        <v>130</v>
      </c>
      <c r="AU235" s="171" t="s">
        <v>136</v>
      </c>
      <c r="AY235" s="3" t="s">
        <v>127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136</v>
      </c>
      <c r="BK235" s="172" t="n">
        <f aca="false">ROUND(I235*H235,2)</f>
        <v>0</v>
      </c>
      <c r="BL235" s="3" t="s">
        <v>209</v>
      </c>
      <c r="BM235" s="171" t="s">
        <v>407</v>
      </c>
    </row>
    <row r="236" s="145" customFormat="true" ht="22.8" hidden="false" customHeight="true" outlineLevel="0" collapsed="false">
      <c r="B236" s="146"/>
      <c r="D236" s="147" t="s">
        <v>74</v>
      </c>
      <c r="E236" s="157" t="s">
        <v>408</v>
      </c>
      <c r="F236" s="157" t="s">
        <v>409</v>
      </c>
      <c r="I236" s="149"/>
      <c r="J236" s="158" t="n">
        <f aca="false">BK236</f>
        <v>0</v>
      </c>
      <c r="L236" s="146"/>
      <c r="M236" s="151"/>
      <c r="N236" s="152"/>
      <c r="O236" s="152"/>
      <c r="P236" s="153" t="n">
        <f aca="false">SUM(P237:P238)</f>
        <v>0</v>
      </c>
      <c r="Q236" s="152"/>
      <c r="R236" s="153" t="n">
        <f aca="false">SUM(R237:R238)</f>
        <v>0.00243</v>
      </c>
      <c r="S236" s="152"/>
      <c r="T236" s="154" t="n">
        <f aca="false">SUM(T237:T238)</f>
        <v>0</v>
      </c>
      <c r="AR236" s="147" t="s">
        <v>136</v>
      </c>
      <c r="AT236" s="155" t="s">
        <v>74</v>
      </c>
      <c r="AU236" s="155" t="s">
        <v>80</v>
      </c>
      <c r="AY236" s="147" t="s">
        <v>127</v>
      </c>
      <c r="BK236" s="156" t="n">
        <f aca="false">SUM(BK237:BK238)</f>
        <v>0</v>
      </c>
    </row>
    <row r="237" s="27" customFormat="true" ht="21.75" hidden="false" customHeight="true" outlineLevel="0" collapsed="false">
      <c r="A237" s="22"/>
      <c r="B237" s="159"/>
      <c r="C237" s="160" t="s">
        <v>410</v>
      </c>
      <c r="D237" s="160" t="s">
        <v>130</v>
      </c>
      <c r="E237" s="161" t="s">
        <v>411</v>
      </c>
      <c r="F237" s="162" t="s">
        <v>412</v>
      </c>
      <c r="G237" s="163" t="s">
        <v>354</v>
      </c>
      <c r="H237" s="164" t="n">
        <v>9</v>
      </c>
      <c r="I237" s="165"/>
      <c r="J237" s="166" t="n">
        <f aca="false">ROUND(I237*H237,2)</f>
        <v>0</v>
      </c>
      <c r="K237" s="162"/>
      <c r="L237" s="23"/>
      <c r="M237" s="167"/>
      <c r="N237" s="168" t="s">
        <v>41</v>
      </c>
      <c r="O237" s="60"/>
      <c r="P237" s="169" t="n">
        <f aca="false">O237*H237</f>
        <v>0</v>
      </c>
      <c r="Q237" s="169" t="n">
        <v>0.00027</v>
      </c>
      <c r="R237" s="169" t="n">
        <f aca="false">Q237*H237</f>
        <v>0.00243</v>
      </c>
      <c r="S237" s="169" t="n">
        <v>0</v>
      </c>
      <c r="T237" s="170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1" t="s">
        <v>209</v>
      </c>
      <c r="AT237" s="171" t="s">
        <v>130</v>
      </c>
      <c r="AU237" s="171" t="s">
        <v>136</v>
      </c>
      <c r="AY237" s="3" t="s">
        <v>127</v>
      </c>
      <c r="BE237" s="172" t="n">
        <f aca="false">IF(N237="základní",J237,0)</f>
        <v>0</v>
      </c>
      <c r="BF237" s="172" t="n">
        <f aca="false">IF(N237="snížená",J237,0)</f>
        <v>0</v>
      </c>
      <c r="BG237" s="172" t="n">
        <f aca="false">IF(N237="zákl. přenesená",J237,0)</f>
        <v>0</v>
      </c>
      <c r="BH237" s="172" t="n">
        <f aca="false">IF(N237="sníž. přenesená",J237,0)</f>
        <v>0</v>
      </c>
      <c r="BI237" s="172" t="n">
        <f aca="false">IF(N237="nulová",J237,0)</f>
        <v>0</v>
      </c>
      <c r="BJ237" s="3" t="s">
        <v>136</v>
      </c>
      <c r="BK237" s="172" t="n">
        <f aca="false">ROUND(I237*H237,2)</f>
        <v>0</v>
      </c>
      <c r="BL237" s="3" t="s">
        <v>209</v>
      </c>
      <c r="BM237" s="171" t="s">
        <v>413</v>
      </c>
    </row>
    <row r="238" s="27" customFormat="true" ht="24.15" hidden="false" customHeight="true" outlineLevel="0" collapsed="false">
      <c r="A238" s="22"/>
      <c r="B238" s="159"/>
      <c r="C238" s="160" t="s">
        <v>414</v>
      </c>
      <c r="D238" s="160" t="s">
        <v>130</v>
      </c>
      <c r="E238" s="161" t="s">
        <v>415</v>
      </c>
      <c r="F238" s="162" t="s">
        <v>416</v>
      </c>
      <c r="G238" s="163" t="s">
        <v>342</v>
      </c>
      <c r="H238" s="192"/>
      <c r="I238" s="165"/>
      <c r="J238" s="166" t="n">
        <f aca="false">ROUND(I238*H238,2)</f>
        <v>0</v>
      </c>
      <c r="K238" s="162" t="s">
        <v>134</v>
      </c>
      <c r="L238" s="23"/>
      <c r="M238" s="167"/>
      <c r="N238" s="168" t="s">
        <v>41</v>
      </c>
      <c r="O238" s="60"/>
      <c r="P238" s="169" t="n">
        <f aca="false">O238*H238</f>
        <v>0</v>
      </c>
      <c r="Q238" s="169" t="n">
        <v>0</v>
      </c>
      <c r="R238" s="169" t="n">
        <f aca="false">Q238*H238</f>
        <v>0</v>
      </c>
      <c r="S238" s="169" t="n">
        <v>0</v>
      </c>
      <c r="T238" s="170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209</v>
      </c>
      <c r="AT238" s="171" t="s">
        <v>130</v>
      </c>
      <c r="AU238" s="171" t="s">
        <v>136</v>
      </c>
      <c r="AY238" s="3" t="s">
        <v>127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136</v>
      </c>
      <c r="BK238" s="172" t="n">
        <f aca="false">ROUND(I238*H238,2)</f>
        <v>0</v>
      </c>
      <c r="BL238" s="3" t="s">
        <v>209</v>
      </c>
      <c r="BM238" s="171" t="s">
        <v>417</v>
      </c>
    </row>
    <row r="239" s="145" customFormat="true" ht="22.8" hidden="false" customHeight="true" outlineLevel="0" collapsed="false">
      <c r="B239" s="146"/>
      <c r="D239" s="147" t="s">
        <v>74</v>
      </c>
      <c r="E239" s="157" t="s">
        <v>418</v>
      </c>
      <c r="F239" s="157" t="s">
        <v>419</v>
      </c>
      <c r="I239" s="149"/>
      <c r="J239" s="158" t="n">
        <f aca="false">BK239</f>
        <v>0</v>
      </c>
      <c r="L239" s="146"/>
      <c r="M239" s="151"/>
      <c r="N239" s="152"/>
      <c r="O239" s="152"/>
      <c r="P239" s="153" t="n">
        <f aca="false">SUM(P240:P249)</f>
        <v>0</v>
      </c>
      <c r="Q239" s="152"/>
      <c r="R239" s="153" t="n">
        <f aca="false">SUM(R240:R249)</f>
        <v>0.33968</v>
      </c>
      <c r="S239" s="152"/>
      <c r="T239" s="154" t="n">
        <f aca="false">SUM(T240:T249)</f>
        <v>0.108</v>
      </c>
      <c r="AR239" s="147" t="s">
        <v>136</v>
      </c>
      <c r="AT239" s="155" t="s">
        <v>74</v>
      </c>
      <c r="AU239" s="155" t="s">
        <v>80</v>
      </c>
      <c r="AY239" s="147" t="s">
        <v>127</v>
      </c>
      <c r="BK239" s="156" t="n">
        <f aca="false">SUM(BK240:BK249)</f>
        <v>0</v>
      </c>
    </row>
    <row r="240" s="27" customFormat="true" ht="24.15" hidden="false" customHeight="true" outlineLevel="0" collapsed="false">
      <c r="A240" s="22"/>
      <c r="B240" s="159"/>
      <c r="C240" s="160" t="s">
        <v>420</v>
      </c>
      <c r="D240" s="160" t="s">
        <v>130</v>
      </c>
      <c r="E240" s="161" t="s">
        <v>421</v>
      </c>
      <c r="F240" s="162" t="s">
        <v>422</v>
      </c>
      <c r="G240" s="163" t="s">
        <v>216</v>
      </c>
      <c r="H240" s="164" t="n">
        <v>7</v>
      </c>
      <c r="I240" s="165"/>
      <c r="J240" s="166" t="n">
        <f aca="false">ROUND(I240*H240,2)</f>
        <v>0</v>
      </c>
      <c r="K240" s="162"/>
      <c r="L240" s="23"/>
      <c r="M240" s="167"/>
      <c r="N240" s="168" t="s">
        <v>41</v>
      </c>
      <c r="O240" s="60"/>
      <c r="P240" s="169" t="n">
        <f aca="false">O240*H240</f>
        <v>0</v>
      </c>
      <c r="Q240" s="169" t="n">
        <v>0.04238</v>
      </c>
      <c r="R240" s="169" t="n">
        <f aca="false">Q240*H240</f>
        <v>0.29666</v>
      </c>
      <c r="S240" s="169" t="n">
        <v>0</v>
      </c>
      <c r="T240" s="170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1" t="s">
        <v>209</v>
      </c>
      <c r="AT240" s="171" t="s">
        <v>130</v>
      </c>
      <c r="AU240" s="171" t="s">
        <v>136</v>
      </c>
      <c r="AY240" s="3" t="s">
        <v>127</v>
      </c>
      <c r="BE240" s="172" t="n">
        <f aca="false">IF(N240="základní",J240,0)</f>
        <v>0</v>
      </c>
      <c r="BF240" s="172" t="n">
        <f aca="false">IF(N240="snížená",J240,0)</f>
        <v>0</v>
      </c>
      <c r="BG240" s="172" t="n">
        <f aca="false">IF(N240="zákl. přenesená",J240,0)</f>
        <v>0</v>
      </c>
      <c r="BH240" s="172" t="n">
        <f aca="false">IF(N240="sníž. přenesená",J240,0)</f>
        <v>0</v>
      </c>
      <c r="BI240" s="172" t="n">
        <f aca="false">IF(N240="nulová",J240,0)</f>
        <v>0</v>
      </c>
      <c r="BJ240" s="3" t="s">
        <v>136</v>
      </c>
      <c r="BK240" s="172" t="n">
        <f aca="false">ROUND(I240*H240,2)</f>
        <v>0</v>
      </c>
      <c r="BL240" s="3" t="s">
        <v>209</v>
      </c>
      <c r="BM240" s="171" t="s">
        <v>423</v>
      </c>
    </row>
    <row r="241" s="27" customFormat="true" ht="24.15" hidden="false" customHeight="true" outlineLevel="0" collapsed="false">
      <c r="A241" s="22"/>
      <c r="B241" s="159"/>
      <c r="C241" s="160" t="s">
        <v>424</v>
      </c>
      <c r="D241" s="160" t="s">
        <v>130</v>
      </c>
      <c r="E241" s="161" t="s">
        <v>425</v>
      </c>
      <c r="F241" s="162" t="s">
        <v>426</v>
      </c>
      <c r="G241" s="163" t="s">
        <v>216</v>
      </c>
      <c r="H241" s="164" t="n">
        <v>1</v>
      </c>
      <c r="I241" s="165"/>
      <c r="J241" s="166" t="n">
        <f aca="false">ROUND(I241*H241,2)</f>
        <v>0</v>
      </c>
      <c r="K241" s="162"/>
      <c r="L241" s="23"/>
      <c r="M241" s="167"/>
      <c r="N241" s="168" t="s">
        <v>41</v>
      </c>
      <c r="O241" s="60"/>
      <c r="P241" s="169" t="n">
        <f aca="false">O241*H241</f>
        <v>0</v>
      </c>
      <c r="Q241" s="169" t="n">
        <v>0.04238</v>
      </c>
      <c r="R241" s="169" t="n">
        <f aca="false">Q241*H241</f>
        <v>0.04238</v>
      </c>
      <c r="S241" s="169" t="n">
        <v>0</v>
      </c>
      <c r="T241" s="170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1" t="s">
        <v>209</v>
      </c>
      <c r="AT241" s="171" t="s">
        <v>130</v>
      </c>
      <c r="AU241" s="171" t="s">
        <v>136</v>
      </c>
      <c r="AY241" s="3" t="s">
        <v>127</v>
      </c>
      <c r="BE241" s="172" t="n">
        <f aca="false">IF(N241="základní",J241,0)</f>
        <v>0</v>
      </c>
      <c r="BF241" s="172" t="n">
        <f aca="false">IF(N241="snížená",J241,0)</f>
        <v>0</v>
      </c>
      <c r="BG241" s="172" t="n">
        <f aca="false">IF(N241="zákl. přenesená",J241,0)</f>
        <v>0</v>
      </c>
      <c r="BH241" s="172" t="n">
        <f aca="false">IF(N241="sníž. přenesená",J241,0)</f>
        <v>0</v>
      </c>
      <c r="BI241" s="172" t="n">
        <f aca="false">IF(N241="nulová",J241,0)</f>
        <v>0</v>
      </c>
      <c r="BJ241" s="3" t="s">
        <v>136</v>
      </c>
      <c r="BK241" s="172" t="n">
        <f aca="false">ROUND(I241*H241,2)</f>
        <v>0</v>
      </c>
      <c r="BL241" s="3" t="s">
        <v>209</v>
      </c>
      <c r="BM241" s="171" t="s">
        <v>427</v>
      </c>
    </row>
    <row r="242" s="27" customFormat="true" ht="21.75" hidden="false" customHeight="true" outlineLevel="0" collapsed="false">
      <c r="A242" s="22"/>
      <c r="B242" s="159"/>
      <c r="C242" s="160" t="s">
        <v>428</v>
      </c>
      <c r="D242" s="160" t="s">
        <v>130</v>
      </c>
      <c r="E242" s="161" t="s">
        <v>429</v>
      </c>
      <c r="F242" s="162" t="s">
        <v>430</v>
      </c>
      <c r="G242" s="163" t="s">
        <v>216</v>
      </c>
      <c r="H242" s="164" t="n">
        <v>7</v>
      </c>
      <c r="I242" s="165"/>
      <c r="J242" s="166" t="n">
        <f aca="false">ROUND(I242*H242,2)</f>
        <v>0</v>
      </c>
      <c r="K242" s="162" t="s">
        <v>134</v>
      </c>
      <c r="L242" s="23"/>
      <c r="M242" s="167"/>
      <c r="N242" s="168" t="s">
        <v>41</v>
      </c>
      <c r="O242" s="60"/>
      <c r="P242" s="169" t="n">
        <f aca="false">O242*H242</f>
        <v>0</v>
      </c>
      <c r="Q242" s="169" t="n">
        <v>8E-005</v>
      </c>
      <c r="R242" s="169" t="n">
        <f aca="false">Q242*H242</f>
        <v>0.00056</v>
      </c>
      <c r="S242" s="169" t="n">
        <v>0.0135</v>
      </c>
      <c r="T242" s="170" t="n">
        <f aca="false">S242*H242</f>
        <v>0.0945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1" t="s">
        <v>209</v>
      </c>
      <c r="AT242" s="171" t="s">
        <v>130</v>
      </c>
      <c r="AU242" s="171" t="s">
        <v>136</v>
      </c>
      <c r="AY242" s="3" t="s">
        <v>127</v>
      </c>
      <c r="BE242" s="172" t="n">
        <f aca="false">IF(N242="základní",J242,0)</f>
        <v>0</v>
      </c>
      <c r="BF242" s="172" t="n">
        <f aca="false">IF(N242="snížená",J242,0)</f>
        <v>0</v>
      </c>
      <c r="BG242" s="172" t="n">
        <f aca="false">IF(N242="zákl. přenesená",J242,0)</f>
        <v>0</v>
      </c>
      <c r="BH242" s="172" t="n">
        <f aca="false">IF(N242="sníž. přenesená",J242,0)</f>
        <v>0</v>
      </c>
      <c r="BI242" s="172" t="n">
        <f aca="false">IF(N242="nulová",J242,0)</f>
        <v>0</v>
      </c>
      <c r="BJ242" s="3" t="s">
        <v>136</v>
      </c>
      <c r="BK242" s="172" t="n">
        <f aca="false">ROUND(I242*H242,2)</f>
        <v>0</v>
      </c>
      <c r="BL242" s="3" t="s">
        <v>209</v>
      </c>
      <c r="BM242" s="171" t="s">
        <v>431</v>
      </c>
    </row>
    <row r="243" s="27" customFormat="true" ht="16.5" hidden="false" customHeight="true" outlineLevel="0" collapsed="false">
      <c r="A243" s="22"/>
      <c r="B243" s="159"/>
      <c r="C243" s="160" t="s">
        <v>432</v>
      </c>
      <c r="D243" s="160" t="s">
        <v>130</v>
      </c>
      <c r="E243" s="161" t="s">
        <v>433</v>
      </c>
      <c r="F243" s="162" t="s">
        <v>434</v>
      </c>
      <c r="G243" s="163" t="s">
        <v>216</v>
      </c>
      <c r="H243" s="164" t="n">
        <v>1</v>
      </c>
      <c r="I243" s="165"/>
      <c r="J243" s="166" t="n">
        <f aca="false">ROUND(I243*H243,2)</f>
        <v>0</v>
      </c>
      <c r="K243" s="162" t="s">
        <v>134</v>
      </c>
      <c r="L243" s="23"/>
      <c r="M243" s="167"/>
      <c r="N243" s="168" t="s">
        <v>41</v>
      </c>
      <c r="O243" s="60"/>
      <c r="P243" s="169" t="n">
        <f aca="false">O243*H243</f>
        <v>0</v>
      </c>
      <c r="Q243" s="169" t="n">
        <v>8E-005</v>
      </c>
      <c r="R243" s="169" t="n">
        <f aca="false">Q243*H243</f>
        <v>8E-005</v>
      </c>
      <c r="S243" s="169" t="n">
        <v>0.0135</v>
      </c>
      <c r="T243" s="170" t="n">
        <f aca="false">S243*H243</f>
        <v>0.0135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1" t="s">
        <v>209</v>
      </c>
      <c r="AT243" s="171" t="s">
        <v>130</v>
      </c>
      <c r="AU243" s="171" t="s">
        <v>136</v>
      </c>
      <c r="AY243" s="3" t="s">
        <v>127</v>
      </c>
      <c r="BE243" s="172" t="n">
        <f aca="false">IF(N243="základní",J243,0)</f>
        <v>0</v>
      </c>
      <c r="BF243" s="172" t="n">
        <f aca="false">IF(N243="snížená",J243,0)</f>
        <v>0</v>
      </c>
      <c r="BG243" s="172" t="n">
        <f aca="false">IF(N243="zákl. přenesená",J243,0)</f>
        <v>0</v>
      </c>
      <c r="BH243" s="172" t="n">
        <f aca="false">IF(N243="sníž. přenesená",J243,0)</f>
        <v>0</v>
      </c>
      <c r="BI243" s="172" t="n">
        <f aca="false">IF(N243="nulová",J243,0)</f>
        <v>0</v>
      </c>
      <c r="BJ243" s="3" t="s">
        <v>136</v>
      </c>
      <c r="BK243" s="172" t="n">
        <f aca="false">ROUND(I243*H243,2)</f>
        <v>0</v>
      </c>
      <c r="BL243" s="3" t="s">
        <v>209</v>
      </c>
      <c r="BM243" s="171" t="s">
        <v>435</v>
      </c>
    </row>
    <row r="244" s="27" customFormat="true" ht="16.5" hidden="false" customHeight="true" outlineLevel="0" collapsed="false">
      <c r="A244" s="22"/>
      <c r="B244" s="159"/>
      <c r="C244" s="160" t="s">
        <v>436</v>
      </c>
      <c r="D244" s="160" t="s">
        <v>130</v>
      </c>
      <c r="E244" s="161" t="s">
        <v>437</v>
      </c>
      <c r="F244" s="162" t="s">
        <v>438</v>
      </c>
      <c r="G244" s="163" t="s">
        <v>216</v>
      </c>
      <c r="H244" s="164" t="n">
        <v>8</v>
      </c>
      <c r="I244" s="165"/>
      <c r="J244" s="166" t="n">
        <f aca="false">ROUND(I244*H244,2)</f>
        <v>0</v>
      </c>
      <c r="K244" s="162" t="s">
        <v>134</v>
      </c>
      <c r="L244" s="23"/>
      <c r="M244" s="167"/>
      <c r="N244" s="168" t="s">
        <v>41</v>
      </c>
      <c r="O244" s="60"/>
      <c r="P244" s="169" t="n">
        <f aca="false">O244*H244</f>
        <v>0</v>
      </c>
      <c r="Q244" s="169" t="n">
        <v>0</v>
      </c>
      <c r="R244" s="169" t="n">
        <f aca="false">Q244*H244</f>
        <v>0</v>
      </c>
      <c r="S244" s="169" t="n">
        <v>0</v>
      </c>
      <c r="T244" s="170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1" t="s">
        <v>209</v>
      </c>
      <c r="AT244" s="171" t="s">
        <v>130</v>
      </c>
      <c r="AU244" s="171" t="s">
        <v>136</v>
      </c>
      <c r="AY244" s="3" t="s">
        <v>127</v>
      </c>
      <c r="BE244" s="172" t="n">
        <f aca="false">IF(N244="základní",J244,0)</f>
        <v>0</v>
      </c>
      <c r="BF244" s="172" t="n">
        <f aca="false">IF(N244="snížená",J244,0)</f>
        <v>0</v>
      </c>
      <c r="BG244" s="172" t="n">
        <f aca="false">IF(N244="zákl. přenesená",J244,0)</f>
        <v>0</v>
      </c>
      <c r="BH244" s="172" t="n">
        <f aca="false">IF(N244="sníž. přenesená",J244,0)</f>
        <v>0</v>
      </c>
      <c r="BI244" s="172" t="n">
        <f aca="false">IF(N244="nulová",J244,0)</f>
        <v>0</v>
      </c>
      <c r="BJ244" s="3" t="s">
        <v>136</v>
      </c>
      <c r="BK244" s="172" t="n">
        <f aca="false">ROUND(I244*H244,2)</f>
        <v>0</v>
      </c>
      <c r="BL244" s="3" t="s">
        <v>209</v>
      </c>
      <c r="BM244" s="171" t="s">
        <v>439</v>
      </c>
    </row>
    <row r="245" s="27" customFormat="true" ht="16.5" hidden="false" customHeight="true" outlineLevel="0" collapsed="false">
      <c r="A245" s="22"/>
      <c r="B245" s="159"/>
      <c r="C245" s="160" t="s">
        <v>440</v>
      </c>
      <c r="D245" s="160" t="s">
        <v>130</v>
      </c>
      <c r="E245" s="161" t="s">
        <v>441</v>
      </c>
      <c r="F245" s="162" t="s">
        <v>442</v>
      </c>
      <c r="G245" s="163" t="s">
        <v>133</v>
      </c>
      <c r="H245" s="164" t="n">
        <v>240</v>
      </c>
      <c r="I245" s="165"/>
      <c r="J245" s="166" t="n">
        <f aca="false">ROUND(I245*H245,2)</f>
        <v>0</v>
      </c>
      <c r="K245" s="162" t="s">
        <v>134</v>
      </c>
      <c r="L245" s="23"/>
      <c r="M245" s="167"/>
      <c r="N245" s="168" t="s">
        <v>41</v>
      </c>
      <c r="O245" s="60"/>
      <c r="P245" s="169" t="n">
        <f aca="false">O245*H245</f>
        <v>0</v>
      </c>
      <c r="Q245" s="169" t="n">
        <v>0</v>
      </c>
      <c r="R245" s="169" t="n">
        <f aca="false">Q245*H245</f>
        <v>0</v>
      </c>
      <c r="S245" s="169" t="n">
        <v>0</v>
      </c>
      <c r="T245" s="170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1" t="s">
        <v>209</v>
      </c>
      <c r="AT245" s="171" t="s">
        <v>130</v>
      </c>
      <c r="AU245" s="171" t="s">
        <v>136</v>
      </c>
      <c r="AY245" s="3" t="s">
        <v>127</v>
      </c>
      <c r="BE245" s="172" t="n">
        <f aca="false">IF(N245="základní",J245,0)</f>
        <v>0</v>
      </c>
      <c r="BF245" s="172" t="n">
        <f aca="false">IF(N245="snížená",J245,0)</f>
        <v>0</v>
      </c>
      <c r="BG245" s="172" t="n">
        <f aca="false">IF(N245="zákl. přenesená",J245,0)</f>
        <v>0</v>
      </c>
      <c r="BH245" s="172" t="n">
        <f aca="false">IF(N245="sníž. přenesená",J245,0)</f>
        <v>0</v>
      </c>
      <c r="BI245" s="172" t="n">
        <f aca="false">IF(N245="nulová",J245,0)</f>
        <v>0</v>
      </c>
      <c r="BJ245" s="3" t="s">
        <v>136</v>
      </c>
      <c r="BK245" s="172" t="n">
        <f aca="false">ROUND(I245*H245,2)</f>
        <v>0</v>
      </c>
      <c r="BL245" s="3" t="s">
        <v>209</v>
      </c>
      <c r="BM245" s="171" t="s">
        <v>443</v>
      </c>
    </row>
    <row r="246" s="27" customFormat="true" ht="16.5" hidden="false" customHeight="true" outlineLevel="0" collapsed="false">
      <c r="A246" s="22"/>
      <c r="B246" s="159"/>
      <c r="C246" s="160" t="s">
        <v>444</v>
      </c>
      <c r="D246" s="160" t="s">
        <v>130</v>
      </c>
      <c r="E246" s="161" t="s">
        <v>445</v>
      </c>
      <c r="F246" s="162" t="s">
        <v>446</v>
      </c>
      <c r="G246" s="163" t="s">
        <v>133</v>
      </c>
      <c r="H246" s="164" t="n">
        <v>160</v>
      </c>
      <c r="I246" s="165"/>
      <c r="J246" s="166" t="n">
        <f aca="false">ROUND(I246*H246,2)</f>
        <v>0</v>
      </c>
      <c r="K246" s="162" t="s">
        <v>134</v>
      </c>
      <c r="L246" s="23"/>
      <c r="M246" s="167"/>
      <c r="N246" s="168" t="s">
        <v>41</v>
      </c>
      <c r="O246" s="60"/>
      <c r="P246" s="169" t="n">
        <f aca="false">O246*H246</f>
        <v>0</v>
      </c>
      <c r="Q246" s="169" t="n">
        <v>0</v>
      </c>
      <c r="R246" s="169" t="n">
        <f aca="false">Q246*H246</f>
        <v>0</v>
      </c>
      <c r="S246" s="169" t="n">
        <v>0</v>
      </c>
      <c r="T246" s="170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1" t="s">
        <v>209</v>
      </c>
      <c r="AT246" s="171" t="s">
        <v>130</v>
      </c>
      <c r="AU246" s="171" t="s">
        <v>136</v>
      </c>
      <c r="AY246" s="3" t="s">
        <v>127</v>
      </c>
      <c r="BE246" s="172" t="n">
        <f aca="false">IF(N246="základní",J246,0)</f>
        <v>0</v>
      </c>
      <c r="BF246" s="172" t="n">
        <f aca="false">IF(N246="snížená",J246,0)</f>
        <v>0</v>
      </c>
      <c r="BG246" s="172" t="n">
        <f aca="false">IF(N246="zákl. přenesená",J246,0)</f>
        <v>0</v>
      </c>
      <c r="BH246" s="172" t="n">
        <f aca="false">IF(N246="sníž. přenesená",J246,0)</f>
        <v>0</v>
      </c>
      <c r="BI246" s="172" t="n">
        <f aca="false">IF(N246="nulová",J246,0)</f>
        <v>0</v>
      </c>
      <c r="BJ246" s="3" t="s">
        <v>136</v>
      </c>
      <c r="BK246" s="172" t="n">
        <f aca="false">ROUND(I246*H246,2)</f>
        <v>0</v>
      </c>
      <c r="BL246" s="3" t="s">
        <v>209</v>
      </c>
      <c r="BM246" s="171" t="s">
        <v>447</v>
      </c>
    </row>
    <row r="247" s="27" customFormat="true" ht="33" hidden="false" customHeight="true" outlineLevel="0" collapsed="false">
      <c r="A247" s="22"/>
      <c r="B247" s="159"/>
      <c r="C247" s="160" t="s">
        <v>448</v>
      </c>
      <c r="D247" s="160" t="s">
        <v>130</v>
      </c>
      <c r="E247" s="161" t="s">
        <v>449</v>
      </c>
      <c r="F247" s="162" t="s">
        <v>450</v>
      </c>
      <c r="G247" s="163" t="s">
        <v>306</v>
      </c>
      <c r="H247" s="164" t="n">
        <v>0.378</v>
      </c>
      <c r="I247" s="165"/>
      <c r="J247" s="166" t="n">
        <f aca="false">ROUND(I247*H247,2)</f>
        <v>0</v>
      </c>
      <c r="K247" s="162"/>
      <c r="L247" s="23"/>
      <c r="M247" s="167"/>
      <c r="N247" s="168" t="s">
        <v>41</v>
      </c>
      <c r="O247" s="60"/>
      <c r="P247" s="169" t="n">
        <f aca="false">O247*H247</f>
        <v>0</v>
      </c>
      <c r="Q247" s="169" t="n">
        <v>0</v>
      </c>
      <c r="R247" s="169" t="n">
        <f aca="false">Q247*H247</f>
        <v>0</v>
      </c>
      <c r="S247" s="169" t="n">
        <v>0</v>
      </c>
      <c r="T247" s="170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1" t="s">
        <v>209</v>
      </c>
      <c r="AT247" s="171" t="s">
        <v>130</v>
      </c>
      <c r="AU247" s="171" t="s">
        <v>136</v>
      </c>
      <c r="AY247" s="3" t="s">
        <v>127</v>
      </c>
      <c r="BE247" s="172" t="n">
        <f aca="false">IF(N247="základní",J247,0)</f>
        <v>0</v>
      </c>
      <c r="BF247" s="172" t="n">
        <f aca="false">IF(N247="snížená",J247,0)</f>
        <v>0</v>
      </c>
      <c r="BG247" s="172" t="n">
        <f aca="false">IF(N247="zákl. přenesená",J247,0)</f>
        <v>0</v>
      </c>
      <c r="BH247" s="172" t="n">
        <f aca="false">IF(N247="sníž. přenesená",J247,0)</f>
        <v>0</v>
      </c>
      <c r="BI247" s="172" t="n">
        <f aca="false">IF(N247="nulová",J247,0)</f>
        <v>0</v>
      </c>
      <c r="BJ247" s="3" t="s">
        <v>136</v>
      </c>
      <c r="BK247" s="172" t="n">
        <f aca="false">ROUND(I247*H247,2)</f>
        <v>0</v>
      </c>
      <c r="BL247" s="3" t="s">
        <v>209</v>
      </c>
      <c r="BM247" s="171" t="s">
        <v>451</v>
      </c>
    </row>
    <row r="248" s="173" customFormat="true" ht="12.8" hidden="false" customHeight="false" outlineLevel="0" collapsed="false">
      <c r="B248" s="174"/>
      <c r="D248" s="175" t="s">
        <v>142</v>
      </c>
      <c r="E248" s="176"/>
      <c r="F248" s="177" t="s">
        <v>452</v>
      </c>
      <c r="H248" s="178" t="n">
        <v>0.378</v>
      </c>
      <c r="I248" s="179"/>
      <c r="L248" s="174"/>
      <c r="M248" s="180"/>
      <c r="N248" s="181"/>
      <c r="O248" s="181"/>
      <c r="P248" s="181"/>
      <c r="Q248" s="181"/>
      <c r="R248" s="181"/>
      <c r="S248" s="181"/>
      <c r="T248" s="182"/>
      <c r="AT248" s="176" t="s">
        <v>142</v>
      </c>
      <c r="AU248" s="176" t="s">
        <v>136</v>
      </c>
      <c r="AV248" s="173" t="s">
        <v>136</v>
      </c>
      <c r="AW248" s="173" t="s">
        <v>31</v>
      </c>
      <c r="AX248" s="173" t="s">
        <v>80</v>
      </c>
      <c r="AY248" s="176" t="s">
        <v>127</v>
      </c>
    </row>
    <row r="249" s="27" customFormat="true" ht="24.15" hidden="false" customHeight="true" outlineLevel="0" collapsed="false">
      <c r="A249" s="22"/>
      <c r="B249" s="159"/>
      <c r="C249" s="160" t="s">
        <v>453</v>
      </c>
      <c r="D249" s="160" t="s">
        <v>130</v>
      </c>
      <c r="E249" s="161" t="s">
        <v>454</v>
      </c>
      <c r="F249" s="162" t="s">
        <v>455</v>
      </c>
      <c r="G249" s="163" t="s">
        <v>342</v>
      </c>
      <c r="H249" s="192"/>
      <c r="I249" s="165"/>
      <c r="J249" s="166" t="n">
        <f aca="false">ROUND(I249*H249,2)</f>
        <v>0</v>
      </c>
      <c r="K249" s="162" t="s">
        <v>134</v>
      </c>
      <c r="L249" s="23"/>
      <c r="M249" s="167"/>
      <c r="N249" s="168" t="s">
        <v>41</v>
      </c>
      <c r="O249" s="60"/>
      <c r="P249" s="169" t="n">
        <f aca="false">O249*H249</f>
        <v>0</v>
      </c>
      <c r="Q249" s="169" t="n">
        <v>0</v>
      </c>
      <c r="R249" s="169" t="n">
        <f aca="false">Q249*H249</f>
        <v>0</v>
      </c>
      <c r="S249" s="169" t="n">
        <v>0</v>
      </c>
      <c r="T249" s="170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1" t="s">
        <v>209</v>
      </c>
      <c r="AT249" s="171" t="s">
        <v>130</v>
      </c>
      <c r="AU249" s="171" t="s">
        <v>136</v>
      </c>
      <c r="AY249" s="3" t="s">
        <v>127</v>
      </c>
      <c r="BE249" s="172" t="n">
        <f aca="false">IF(N249="základní",J249,0)</f>
        <v>0</v>
      </c>
      <c r="BF249" s="172" t="n">
        <f aca="false">IF(N249="snížená",J249,0)</f>
        <v>0</v>
      </c>
      <c r="BG249" s="172" t="n">
        <f aca="false">IF(N249="zákl. přenesená",J249,0)</f>
        <v>0</v>
      </c>
      <c r="BH249" s="172" t="n">
        <f aca="false">IF(N249="sníž. přenesená",J249,0)</f>
        <v>0</v>
      </c>
      <c r="BI249" s="172" t="n">
        <f aca="false">IF(N249="nulová",J249,0)</f>
        <v>0</v>
      </c>
      <c r="BJ249" s="3" t="s">
        <v>136</v>
      </c>
      <c r="BK249" s="172" t="n">
        <f aca="false">ROUND(I249*H249,2)</f>
        <v>0</v>
      </c>
      <c r="BL249" s="3" t="s">
        <v>209</v>
      </c>
      <c r="BM249" s="171" t="s">
        <v>456</v>
      </c>
    </row>
    <row r="250" s="145" customFormat="true" ht="22.8" hidden="false" customHeight="true" outlineLevel="0" collapsed="false">
      <c r="B250" s="146"/>
      <c r="D250" s="147" t="s">
        <v>74</v>
      </c>
      <c r="E250" s="157" t="s">
        <v>457</v>
      </c>
      <c r="F250" s="157" t="s">
        <v>458</v>
      </c>
      <c r="I250" s="149"/>
      <c r="J250" s="158" t="n">
        <f aca="false">BK250</f>
        <v>0</v>
      </c>
      <c r="L250" s="146"/>
      <c r="M250" s="151"/>
      <c r="N250" s="152"/>
      <c r="O250" s="152"/>
      <c r="P250" s="153" t="n">
        <f aca="false">SUM(P251:P266)</f>
        <v>0</v>
      </c>
      <c r="Q250" s="152"/>
      <c r="R250" s="153" t="n">
        <f aca="false">SUM(R251:R266)</f>
        <v>0.00105</v>
      </c>
      <c r="S250" s="152"/>
      <c r="T250" s="154" t="n">
        <f aca="false">SUM(T251:T266)</f>
        <v>0.0464</v>
      </c>
      <c r="AR250" s="147" t="s">
        <v>136</v>
      </c>
      <c r="AT250" s="155" t="s">
        <v>74</v>
      </c>
      <c r="AU250" s="155" t="s">
        <v>80</v>
      </c>
      <c r="AY250" s="147" t="s">
        <v>127</v>
      </c>
      <c r="BK250" s="156" t="n">
        <f aca="false">SUM(BK251:BK266)</f>
        <v>0</v>
      </c>
    </row>
    <row r="251" s="27" customFormat="true" ht="24.15" hidden="false" customHeight="true" outlineLevel="0" collapsed="false">
      <c r="A251" s="22"/>
      <c r="B251" s="159"/>
      <c r="C251" s="160" t="s">
        <v>459</v>
      </c>
      <c r="D251" s="160" t="s">
        <v>130</v>
      </c>
      <c r="E251" s="161" t="s">
        <v>460</v>
      </c>
      <c r="F251" s="162" t="s">
        <v>461</v>
      </c>
      <c r="G251" s="163" t="s">
        <v>216</v>
      </c>
      <c r="H251" s="164" t="n">
        <v>29</v>
      </c>
      <c r="I251" s="165"/>
      <c r="J251" s="166" t="n">
        <f aca="false">ROUND(I251*H251,2)</f>
        <v>0</v>
      </c>
      <c r="K251" s="162" t="s">
        <v>134</v>
      </c>
      <c r="L251" s="23"/>
      <c r="M251" s="167"/>
      <c r="N251" s="168" t="s">
        <v>41</v>
      </c>
      <c r="O251" s="60"/>
      <c r="P251" s="169" t="n">
        <f aca="false">O251*H251</f>
        <v>0</v>
      </c>
      <c r="Q251" s="169" t="n">
        <v>0</v>
      </c>
      <c r="R251" s="169" t="n">
        <f aca="false">Q251*H251</f>
        <v>0</v>
      </c>
      <c r="S251" s="169" t="n">
        <v>0</v>
      </c>
      <c r="T251" s="170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1" t="s">
        <v>209</v>
      </c>
      <c r="AT251" s="171" t="s">
        <v>130</v>
      </c>
      <c r="AU251" s="171" t="s">
        <v>136</v>
      </c>
      <c r="AY251" s="3" t="s">
        <v>127</v>
      </c>
      <c r="BE251" s="172" t="n">
        <f aca="false">IF(N251="základní",J251,0)</f>
        <v>0</v>
      </c>
      <c r="BF251" s="172" t="n">
        <f aca="false">IF(N251="snížená",J251,0)</f>
        <v>0</v>
      </c>
      <c r="BG251" s="172" t="n">
        <f aca="false">IF(N251="zákl. přenesená",J251,0)</f>
        <v>0</v>
      </c>
      <c r="BH251" s="172" t="n">
        <f aca="false">IF(N251="sníž. přenesená",J251,0)</f>
        <v>0</v>
      </c>
      <c r="BI251" s="172" t="n">
        <f aca="false">IF(N251="nulová",J251,0)</f>
        <v>0</v>
      </c>
      <c r="BJ251" s="3" t="s">
        <v>136</v>
      </c>
      <c r="BK251" s="172" t="n">
        <f aca="false">ROUND(I251*H251,2)</f>
        <v>0</v>
      </c>
      <c r="BL251" s="3" t="s">
        <v>209</v>
      </c>
      <c r="BM251" s="171" t="s">
        <v>462</v>
      </c>
    </row>
    <row r="252" s="173" customFormat="true" ht="12.8" hidden="false" customHeight="false" outlineLevel="0" collapsed="false">
      <c r="B252" s="174"/>
      <c r="D252" s="175" t="s">
        <v>142</v>
      </c>
      <c r="E252" s="176"/>
      <c r="F252" s="177" t="s">
        <v>463</v>
      </c>
      <c r="H252" s="178" t="n">
        <v>29</v>
      </c>
      <c r="I252" s="179"/>
      <c r="L252" s="174"/>
      <c r="M252" s="180"/>
      <c r="N252" s="181"/>
      <c r="O252" s="181"/>
      <c r="P252" s="181"/>
      <c r="Q252" s="181"/>
      <c r="R252" s="181"/>
      <c r="S252" s="181"/>
      <c r="T252" s="182"/>
      <c r="AT252" s="176" t="s">
        <v>142</v>
      </c>
      <c r="AU252" s="176" t="s">
        <v>136</v>
      </c>
      <c r="AV252" s="173" t="s">
        <v>136</v>
      </c>
      <c r="AW252" s="173" t="s">
        <v>31</v>
      </c>
      <c r="AX252" s="173" t="s">
        <v>80</v>
      </c>
      <c r="AY252" s="176" t="s">
        <v>127</v>
      </c>
    </row>
    <row r="253" s="27" customFormat="true" ht="21.75" hidden="false" customHeight="true" outlineLevel="0" collapsed="false">
      <c r="A253" s="22"/>
      <c r="B253" s="159"/>
      <c r="C253" s="160" t="s">
        <v>464</v>
      </c>
      <c r="D253" s="160" t="s">
        <v>130</v>
      </c>
      <c r="E253" s="161" t="s">
        <v>465</v>
      </c>
      <c r="F253" s="162" t="s">
        <v>466</v>
      </c>
      <c r="G253" s="163" t="s">
        <v>216</v>
      </c>
      <c r="H253" s="164" t="n">
        <v>5</v>
      </c>
      <c r="I253" s="165"/>
      <c r="J253" s="166" t="n">
        <f aca="false">ROUND(I253*H253,2)</f>
        <v>0</v>
      </c>
      <c r="K253" s="162" t="s">
        <v>134</v>
      </c>
      <c r="L253" s="23"/>
      <c r="M253" s="167"/>
      <c r="N253" s="168" t="s">
        <v>41</v>
      </c>
      <c r="O253" s="60"/>
      <c r="P253" s="169" t="n">
        <f aca="false">O253*H253</f>
        <v>0</v>
      </c>
      <c r="Q253" s="169" t="n">
        <v>0</v>
      </c>
      <c r="R253" s="169" t="n">
        <f aca="false">Q253*H253</f>
        <v>0</v>
      </c>
      <c r="S253" s="169" t="n">
        <v>0</v>
      </c>
      <c r="T253" s="170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1" t="s">
        <v>209</v>
      </c>
      <c r="AT253" s="171" t="s">
        <v>130</v>
      </c>
      <c r="AU253" s="171" t="s">
        <v>136</v>
      </c>
      <c r="AY253" s="3" t="s">
        <v>127</v>
      </c>
      <c r="BE253" s="172" t="n">
        <f aca="false">IF(N253="základní",J253,0)</f>
        <v>0</v>
      </c>
      <c r="BF253" s="172" t="n">
        <f aca="false">IF(N253="snížená",J253,0)</f>
        <v>0</v>
      </c>
      <c r="BG253" s="172" t="n">
        <f aca="false">IF(N253="zákl. přenesená",J253,0)</f>
        <v>0</v>
      </c>
      <c r="BH253" s="172" t="n">
        <f aca="false">IF(N253="sníž. přenesená",J253,0)</f>
        <v>0</v>
      </c>
      <c r="BI253" s="172" t="n">
        <f aca="false">IF(N253="nulová",J253,0)</f>
        <v>0</v>
      </c>
      <c r="BJ253" s="3" t="s">
        <v>136</v>
      </c>
      <c r="BK253" s="172" t="n">
        <f aca="false">ROUND(I253*H253,2)</f>
        <v>0</v>
      </c>
      <c r="BL253" s="3" t="s">
        <v>209</v>
      </c>
      <c r="BM253" s="171" t="s">
        <v>467</v>
      </c>
    </row>
    <row r="254" s="27" customFormat="true" ht="21.75" hidden="false" customHeight="true" outlineLevel="0" collapsed="false">
      <c r="A254" s="22"/>
      <c r="B254" s="159"/>
      <c r="C254" s="193" t="s">
        <v>468</v>
      </c>
      <c r="D254" s="193" t="s">
        <v>347</v>
      </c>
      <c r="E254" s="194" t="s">
        <v>469</v>
      </c>
      <c r="F254" s="195" t="s">
        <v>470</v>
      </c>
      <c r="G254" s="196" t="s">
        <v>216</v>
      </c>
      <c r="H254" s="197" t="n">
        <v>5</v>
      </c>
      <c r="I254" s="198"/>
      <c r="J254" s="199" t="n">
        <f aca="false">ROUND(I254*H254,2)</f>
        <v>0</v>
      </c>
      <c r="K254" s="162" t="s">
        <v>134</v>
      </c>
      <c r="L254" s="200"/>
      <c r="M254" s="201"/>
      <c r="N254" s="202" t="s">
        <v>41</v>
      </c>
      <c r="O254" s="60"/>
      <c r="P254" s="169" t="n">
        <f aca="false">O254*H254</f>
        <v>0</v>
      </c>
      <c r="Q254" s="169" t="n">
        <v>1E-005</v>
      </c>
      <c r="R254" s="169" t="n">
        <f aca="false">Q254*H254</f>
        <v>5E-005</v>
      </c>
      <c r="S254" s="169" t="n">
        <v>0</v>
      </c>
      <c r="T254" s="170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1" t="s">
        <v>282</v>
      </c>
      <c r="AT254" s="171" t="s">
        <v>347</v>
      </c>
      <c r="AU254" s="171" t="s">
        <v>136</v>
      </c>
      <c r="AY254" s="3" t="s">
        <v>127</v>
      </c>
      <c r="BE254" s="172" t="n">
        <f aca="false">IF(N254="základní",J254,0)</f>
        <v>0</v>
      </c>
      <c r="BF254" s="172" t="n">
        <f aca="false">IF(N254="snížená",J254,0)</f>
        <v>0</v>
      </c>
      <c r="BG254" s="172" t="n">
        <f aca="false">IF(N254="zákl. přenesená",J254,0)</f>
        <v>0</v>
      </c>
      <c r="BH254" s="172" t="n">
        <f aca="false">IF(N254="sníž. přenesená",J254,0)</f>
        <v>0</v>
      </c>
      <c r="BI254" s="172" t="n">
        <f aca="false">IF(N254="nulová",J254,0)</f>
        <v>0</v>
      </c>
      <c r="BJ254" s="3" t="s">
        <v>136</v>
      </c>
      <c r="BK254" s="172" t="n">
        <f aca="false">ROUND(I254*H254,2)</f>
        <v>0</v>
      </c>
      <c r="BL254" s="3" t="s">
        <v>209</v>
      </c>
      <c r="BM254" s="171" t="s">
        <v>471</v>
      </c>
    </row>
    <row r="255" s="27" customFormat="true" ht="16.5" hidden="false" customHeight="true" outlineLevel="0" collapsed="false">
      <c r="A255" s="22"/>
      <c r="B255" s="159"/>
      <c r="C255" s="193" t="s">
        <v>472</v>
      </c>
      <c r="D255" s="193" t="s">
        <v>347</v>
      </c>
      <c r="E255" s="194" t="s">
        <v>473</v>
      </c>
      <c r="F255" s="195" t="s">
        <v>474</v>
      </c>
      <c r="G255" s="196" t="s">
        <v>216</v>
      </c>
      <c r="H255" s="197" t="n">
        <v>5</v>
      </c>
      <c r="I255" s="198"/>
      <c r="J255" s="199" t="n">
        <f aca="false">ROUND(I255*H255,2)</f>
        <v>0</v>
      </c>
      <c r="K255" s="162" t="s">
        <v>134</v>
      </c>
      <c r="L255" s="200"/>
      <c r="M255" s="201"/>
      <c r="N255" s="202" t="s">
        <v>41</v>
      </c>
      <c r="O255" s="60"/>
      <c r="P255" s="169" t="n">
        <f aca="false">O255*H255</f>
        <v>0</v>
      </c>
      <c r="Q255" s="169" t="n">
        <v>0.0002</v>
      </c>
      <c r="R255" s="169" t="n">
        <f aca="false">Q255*H255</f>
        <v>0.001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282</v>
      </c>
      <c r="AT255" s="171" t="s">
        <v>347</v>
      </c>
      <c r="AU255" s="171" t="s">
        <v>136</v>
      </c>
      <c r="AY255" s="3" t="s">
        <v>127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136</v>
      </c>
      <c r="BK255" s="172" t="n">
        <f aca="false">ROUND(I255*H255,2)</f>
        <v>0</v>
      </c>
      <c r="BL255" s="3" t="s">
        <v>209</v>
      </c>
      <c r="BM255" s="171" t="s">
        <v>475</v>
      </c>
    </row>
    <row r="256" s="27" customFormat="true" ht="16.5" hidden="false" customHeight="true" outlineLevel="0" collapsed="false">
      <c r="A256" s="22"/>
      <c r="B256" s="159"/>
      <c r="C256" s="160" t="s">
        <v>476</v>
      </c>
      <c r="D256" s="160" t="s">
        <v>130</v>
      </c>
      <c r="E256" s="161" t="s">
        <v>477</v>
      </c>
      <c r="F256" s="162" t="s">
        <v>478</v>
      </c>
      <c r="G256" s="163" t="s">
        <v>216</v>
      </c>
      <c r="H256" s="164" t="n">
        <v>8</v>
      </c>
      <c r="I256" s="165"/>
      <c r="J256" s="166" t="n">
        <f aca="false">ROUND(I256*H256,2)</f>
        <v>0</v>
      </c>
      <c r="K256" s="162"/>
      <c r="L256" s="23"/>
      <c r="M256" s="167"/>
      <c r="N256" s="168" t="s">
        <v>41</v>
      </c>
      <c r="O256" s="60"/>
      <c r="P256" s="169" t="n">
        <f aca="false">O256*H256</f>
        <v>0</v>
      </c>
      <c r="Q256" s="169" t="n">
        <v>0</v>
      </c>
      <c r="R256" s="169" t="n">
        <f aca="false">Q256*H256</f>
        <v>0</v>
      </c>
      <c r="S256" s="169" t="n">
        <v>0.0008</v>
      </c>
      <c r="T256" s="170" t="n">
        <f aca="false">S256*H256</f>
        <v>0.0064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1" t="s">
        <v>209</v>
      </c>
      <c r="AT256" s="171" t="s">
        <v>130</v>
      </c>
      <c r="AU256" s="171" t="s">
        <v>136</v>
      </c>
      <c r="AY256" s="3" t="s">
        <v>127</v>
      </c>
      <c r="BE256" s="172" t="n">
        <f aca="false">IF(N256="základní",J256,0)</f>
        <v>0</v>
      </c>
      <c r="BF256" s="172" t="n">
        <f aca="false">IF(N256="snížená",J256,0)</f>
        <v>0</v>
      </c>
      <c r="BG256" s="172" t="n">
        <f aca="false">IF(N256="zákl. přenesená",J256,0)</f>
        <v>0</v>
      </c>
      <c r="BH256" s="172" t="n">
        <f aca="false">IF(N256="sníž. přenesená",J256,0)</f>
        <v>0</v>
      </c>
      <c r="BI256" s="172" t="n">
        <f aca="false">IF(N256="nulová",J256,0)</f>
        <v>0</v>
      </c>
      <c r="BJ256" s="3" t="s">
        <v>136</v>
      </c>
      <c r="BK256" s="172" t="n">
        <f aca="false">ROUND(I256*H256,2)</f>
        <v>0</v>
      </c>
      <c r="BL256" s="3" t="s">
        <v>209</v>
      </c>
      <c r="BM256" s="171" t="s">
        <v>479</v>
      </c>
    </row>
    <row r="257" s="27" customFormat="true" ht="49.05" hidden="false" customHeight="true" outlineLevel="0" collapsed="false">
      <c r="A257" s="22"/>
      <c r="B257" s="159"/>
      <c r="C257" s="160" t="s">
        <v>480</v>
      </c>
      <c r="D257" s="160" t="s">
        <v>130</v>
      </c>
      <c r="E257" s="161" t="s">
        <v>481</v>
      </c>
      <c r="F257" s="162" t="s">
        <v>482</v>
      </c>
      <c r="G257" s="163" t="s">
        <v>216</v>
      </c>
      <c r="H257" s="164" t="n">
        <v>1</v>
      </c>
      <c r="I257" s="165"/>
      <c r="J257" s="166" t="n">
        <f aca="false">ROUND(I257*H257,2)</f>
        <v>0</v>
      </c>
      <c r="K257" s="162"/>
      <c r="L257" s="23"/>
      <c r="M257" s="167"/>
      <c r="N257" s="168" t="s">
        <v>41</v>
      </c>
      <c r="O257" s="60"/>
      <c r="P257" s="169" t="n">
        <f aca="false">O257*H257</f>
        <v>0</v>
      </c>
      <c r="Q257" s="169" t="n">
        <v>0</v>
      </c>
      <c r="R257" s="169" t="n">
        <f aca="false">Q257*H257</f>
        <v>0</v>
      </c>
      <c r="S257" s="169" t="n">
        <v>0</v>
      </c>
      <c r="T257" s="170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1" t="s">
        <v>209</v>
      </c>
      <c r="AT257" s="171" t="s">
        <v>130</v>
      </c>
      <c r="AU257" s="171" t="s">
        <v>136</v>
      </c>
      <c r="AY257" s="3" t="s">
        <v>127</v>
      </c>
      <c r="BE257" s="172" t="n">
        <f aca="false">IF(N257="základní",J257,0)</f>
        <v>0</v>
      </c>
      <c r="BF257" s="172" t="n">
        <f aca="false">IF(N257="snížená",J257,0)</f>
        <v>0</v>
      </c>
      <c r="BG257" s="172" t="n">
        <f aca="false">IF(N257="zákl. přenesená",J257,0)</f>
        <v>0</v>
      </c>
      <c r="BH257" s="172" t="n">
        <f aca="false">IF(N257="sníž. přenesená",J257,0)</f>
        <v>0</v>
      </c>
      <c r="BI257" s="172" t="n">
        <f aca="false">IF(N257="nulová",J257,0)</f>
        <v>0</v>
      </c>
      <c r="BJ257" s="3" t="s">
        <v>136</v>
      </c>
      <c r="BK257" s="172" t="n">
        <f aca="false">ROUND(I257*H257,2)</f>
        <v>0</v>
      </c>
      <c r="BL257" s="3" t="s">
        <v>209</v>
      </c>
      <c r="BM257" s="171" t="s">
        <v>483</v>
      </c>
    </row>
    <row r="258" s="27" customFormat="true" ht="21.75" hidden="false" customHeight="true" outlineLevel="0" collapsed="false">
      <c r="A258" s="22"/>
      <c r="B258" s="159"/>
      <c r="C258" s="160" t="s">
        <v>484</v>
      </c>
      <c r="D258" s="160" t="s">
        <v>130</v>
      </c>
      <c r="E258" s="161" t="s">
        <v>485</v>
      </c>
      <c r="F258" s="162" t="s">
        <v>486</v>
      </c>
      <c r="G258" s="163" t="s">
        <v>216</v>
      </c>
      <c r="H258" s="164" t="n">
        <v>1</v>
      </c>
      <c r="I258" s="165"/>
      <c r="J258" s="166" t="n">
        <f aca="false">ROUND(I258*H258,2)</f>
        <v>0</v>
      </c>
      <c r="K258" s="162" t="s">
        <v>134</v>
      </c>
      <c r="L258" s="23"/>
      <c r="M258" s="167"/>
      <c r="N258" s="168" t="s">
        <v>41</v>
      </c>
      <c r="O258" s="60"/>
      <c r="P258" s="169" t="n">
        <f aca="false">O258*H258</f>
        <v>0</v>
      </c>
      <c r="Q258" s="169" t="n">
        <v>0</v>
      </c>
      <c r="R258" s="169" t="n">
        <f aca="false">Q258*H258</f>
        <v>0</v>
      </c>
      <c r="S258" s="169" t="n">
        <v>0</v>
      </c>
      <c r="T258" s="170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1" t="s">
        <v>209</v>
      </c>
      <c r="AT258" s="171" t="s">
        <v>130</v>
      </c>
      <c r="AU258" s="171" t="s">
        <v>136</v>
      </c>
      <c r="AY258" s="3" t="s">
        <v>127</v>
      </c>
      <c r="BE258" s="172" t="n">
        <f aca="false">IF(N258="základní",J258,0)</f>
        <v>0</v>
      </c>
      <c r="BF258" s="172" t="n">
        <f aca="false">IF(N258="snížená",J258,0)</f>
        <v>0</v>
      </c>
      <c r="BG258" s="172" t="n">
        <f aca="false">IF(N258="zákl. přenesená",J258,0)</f>
        <v>0</v>
      </c>
      <c r="BH258" s="172" t="n">
        <f aca="false">IF(N258="sníž. přenesená",J258,0)</f>
        <v>0</v>
      </c>
      <c r="BI258" s="172" t="n">
        <f aca="false">IF(N258="nulová",J258,0)</f>
        <v>0</v>
      </c>
      <c r="BJ258" s="3" t="s">
        <v>136</v>
      </c>
      <c r="BK258" s="172" t="n">
        <f aca="false">ROUND(I258*H258,2)</f>
        <v>0</v>
      </c>
      <c r="BL258" s="3" t="s">
        <v>209</v>
      </c>
      <c r="BM258" s="171" t="s">
        <v>487</v>
      </c>
    </row>
    <row r="259" s="27" customFormat="true" ht="24.15" hidden="false" customHeight="true" outlineLevel="0" collapsed="false">
      <c r="A259" s="22"/>
      <c r="B259" s="159"/>
      <c r="C259" s="160" t="s">
        <v>488</v>
      </c>
      <c r="D259" s="160" t="s">
        <v>130</v>
      </c>
      <c r="E259" s="161" t="s">
        <v>489</v>
      </c>
      <c r="F259" s="162" t="s">
        <v>490</v>
      </c>
      <c r="G259" s="163" t="s">
        <v>216</v>
      </c>
      <c r="H259" s="164" t="n">
        <v>1</v>
      </c>
      <c r="I259" s="165"/>
      <c r="J259" s="166" t="n">
        <f aca="false">ROUND(I259*H259,2)</f>
        <v>0</v>
      </c>
      <c r="K259" s="162"/>
      <c r="L259" s="23"/>
      <c r="M259" s="167"/>
      <c r="N259" s="168" t="s">
        <v>41</v>
      </c>
      <c r="O259" s="60"/>
      <c r="P259" s="169" t="n">
        <f aca="false">O259*H259</f>
        <v>0</v>
      </c>
      <c r="Q259" s="169" t="n">
        <v>0</v>
      </c>
      <c r="R259" s="169" t="n">
        <f aca="false">Q259*H259</f>
        <v>0</v>
      </c>
      <c r="S259" s="169" t="n">
        <v>0</v>
      </c>
      <c r="T259" s="170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1" t="s">
        <v>209</v>
      </c>
      <c r="AT259" s="171" t="s">
        <v>130</v>
      </c>
      <c r="AU259" s="171" t="s">
        <v>136</v>
      </c>
      <c r="AY259" s="3" t="s">
        <v>127</v>
      </c>
      <c r="BE259" s="172" t="n">
        <f aca="false">IF(N259="základní",J259,0)</f>
        <v>0</v>
      </c>
      <c r="BF259" s="172" t="n">
        <f aca="false">IF(N259="snížená",J259,0)</f>
        <v>0</v>
      </c>
      <c r="BG259" s="172" t="n">
        <f aca="false">IF(N259="zákl. přenesená",J259,0)</f>
        <v>0</v>
      </c>
      <c r="BH259" s="172" t="n">
        <f aca="false">IF(N259="sníž. přenesená",J259,0)</f>
        <v>0</v>
      </c>
      <c r="BI259" s="172" t="n">
        <f aca="false">IF(N259="nulová",J259,0)</f>
        <v>0</v>
      </c>
      <c r="BJ259" s="3" t="s">
        <v>136</v>
      </c>
      <c r="BK259" s="172" t="n">
        <f aca="false">ROUND(I259*H259,2)</f>
        <v>0</v>
      </c>
      <c r="BL259" s="3" t="s">
        <v>209</v>
      </c>
      <c r="BM259" s="171" t="s">
        <v>491</v>
      </c>
    </row>
    <row r="260" s="27" customFormat="true" ht="37.8" hidden="false" customHeight="true" outlineLevel="0" collapsed="false">
      <c r="A260" s="22"/>
      <c r="B260" s="159"/>
      <c r="C260" s="160" t="s">
        <v>492</v>
      </c>
      <c r="D260" s="160" t="s">
        <v>130</v>
      </c>
      <c r="E260" s="161" t="s">
        <v>493</v>
      </c>
      <c r="F260" s="162" t="s">
        <v>494</v>
      </c>
      <c r="G260" s="163" t="s">
        <v>216</v>
      </c>
      <c r="H260" s="164" t="n">
        <v>2</v>
      </c>
      <c r="I260" s="165"/>
      <c r="J260" s="166" t="n">
        <f aca="false">ROUND(I260*H260,2)</f>
        <v>0</v>
      </c>
      <c r="K260" s="162"/>
      <c r="L260" s="23"/>
      <c r="M260" s="167"/>
      <c r="N260" s="168" t="s">
        <v>41</v>
      </c>
      <c r="O260" s="60"/>
      <c r="P260" s="169" t="n">
        <f aca="false">O260*H260</f>
        <v>0</v>
      </c>
      <c r="Q260" s="169" t="n">
        <v>0</v>
      </c>
      <c r="R260" s="169" t="n">
        <f aca="false">Q260*H260</f>
        <v>0</v>
      </c>
      <c r="S260" s="169" t="n">
        <v>0</v>
      </c>
      <c r="T260" s="170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1" t="s">
        <v>209</v>
      </c>
      <c r="AT260" s="171" t="s">
        <v>130</v>
      </c>
      <c r="AU260" s="171" t="s">
        <v>136</v>
      </c>
      <c r="AY260" s="3" t="s">
        <v>127</v>
      </c>
      <c r="BE260" s="172" t="n">
        <f aca="false">IF(N260="základní",J260,0)</f>
        <v>0</v>
      </c>
      <c r="BF260" s="172" t="n">
        <f aca="false">IF(N260="snížená",J260,0)</f>
        <v>0</v>
      </c>
      <c r="BG260" s="172" t="n">
        <f aca="false">IF(N260="zákl. přenesená",J260,0)</f>
        <v>0</v>
      </c>
      <c r="BH260" s="172" t="n">
        <f aca="false">IF(N260="sníž. přenesená",J260,0)</f>
        <v>0</v>
      </c>
      <c r="BI260" s="172" t="n">
        <f aca="false">IF(N260="nulová",J260,0)</f>
        <v>0</v>
      </c>
      <c r="BJ260" s="3" t="s">
        <v>136</v>
      </c>
      <c r="BK260" s="172" t="n">
        <f aca="false">ROUND(I260*H260,2)</f>
        <v>0</v>
      </c>
      <c r="BL260" s="3" t="s">
        <v>209</v>
      </c>
      <c r="BM260" s="171" t="s">
        <v>495</v>
      </c>
    </row>
    <row r="261" s="27" customFormat="true" ht="21.75" hidden="false" customHeight="true" outlineLevel="0" collapsed="false">
      <c r="A261" s="22"/>
      <c r="B261" s="159"/>
      <c r="C261" s="160" t="s">
        <v>496</v>
      </c>
      <c r="D261" s="160" t="s">
        <v>130</v>
      </c>
      <c r="E261" s="161" t="s">
        <v>497</v>
      </c>
      <c r="F261" s="162" t="s">
        <v>498</v>
      </c>
      <c r="G261" s="163" t="s">
        <v>216</v>
      </c>
      <c r="H261" s="164" t="n">
        <v>1</v>
      </c>
      <c r="I261" s="165"/>
      <c r="J261" s="166" t="n">
        <f aca="false">ROUND(I261*H261,2)</f>
        <v>0</v>
      </c>
      <c r="K261" s="162"/>
      <c r="L261" s="23"/>
      <c r="M261" s="167"/>
      <c r="N261" s="168" t="s">
        <v>41</v>
      </c>
      <c r="O261" s="60"/>
      <c r="P261" s="169" t="n">
        <f aca="false">O261*H261</f>
        <v>0</v>
      </c>
      <c r="Q261" s="169" t="n">
        <v>0</v>
      </c>
      <c r="R261" s="169" t="n">
        <f aca="false">Q261*H261</f>
        <v>0</v>
      </c>
      <c r="S261" s="169" t="n">
        <v>0</v>
      </c>
      <c r="T261" s="170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1" t="s">
        <v>209</v>
      </c>
      <c r="AT261" s="171" t="s">
        <v>130</v>
      </c>
      <c r="AU261" s="171" t="s">
        <v>136</v>
      </c>
      <c r="AY261" s="3" t="s">
        <v>127</v>
      </c>
      <c r="BE261" s="172" t="n">
        <f aca="false">IF(N261="základní",J261,0)</f>
        <v>0</v>
      </c>
      <c r="BF261" s="172" t="n">
        <f aca="false">IF(N261="snížená",J261,0)</f>
        <v>0</v>
      </c>
      <c r="BG261" s="172" t="n">
        <f aca="false">IF(N261="zákl. přenesená",J261,0)</f>
        <v>0</v>
      </c>
      <c r="BH261" s="172" t="n">
        <f aca="false">IF(N261="sníž. přenesená",J261,0)</f>
        <v>0</v>
      </c>
      <c r="BI261" s="172" t="n">
        <f aca="false">IF(N261="nulová",J261,0)</f>
        <v>0</v>
      </c>
      <c r="BJ261" s="3" t="s">
        <v>136</v>
      </c>
      <c r="BK261" s="172" t="n">
        <f aca="false">ROUND(I261*H261,2)</f>
        <v>0</v>
      </c>
      <c r="BL261" s="3" t="s">
        <v>209</v>
      </c>
      <c r="BM261" s="171" t="s">
        <v>499</v>
      </c>
    </row>
    <row r="262" s="173" customFormat="true" ht="12.8" hidden="false" customHeight="false" outlineLevel="0" collapsed="false">
      <c r="B262" s="174"/>
      <c r="D262" s="175" t="s">
        <v>142</v>
      </c>
      <c r="E262" s="176"/>
      <c r="F262" s="177" t="s">
        <v>80</v>
      </c>
      <c r="H262" s="178" t="n">
        <v>1</v>
      </c>
      <c r="I262" s="179"/>
      <c r="L262" s="174"/>
      <c r="M262" s="180"/>
      <c r="N262" s="181"/>
      <c r="O262" s="181"/>
      <c r="P262" s="181"/>
      <c r="Q262" s="181"/>
      <c r="R262" s="181"/>
      <c r="S262" s="181"/>
      <c r="T262" s="182"/>
      <c r="AT262" s="176" t="s">
        <v>142</v>
      </c>
      <c r="AU262" s="176" t="s">
        <v>136</v>
      </c>
      <c r="AV262" s="173" t="s">
        <v>136</v>
      </c>
      <c r="AW262" s="173" t="s">
        <v>31</v>
      </c>
      <c r="AX262" s="173" t="s">
        <v>80</v>
      </c>
      <c r="AY262" s="176" t="s">
        <v>127</v>
      </c>
    </row>
    <row r="263" s="27" customFormat="true" ht="16.5" hidden="false" customHeight="true" outlineLevel="0" collapsed="false">
      <c r="A263" s="22"/>
      <c r="B263" s="159"/>
      <c r="C263" s="160" t="s">
        <v>500</v>
      </c>
      <c r="D263" s="160" t="s">
        <v>130</v>
      </c>
      <c r="E263" s="161" t="s">
        <v>501</v>
      </c>
      <c r="F263" s="162" t="s">
        <v>502</v>
      </c>
      <c r="G263" s="163" t="s">
        <v>230</v>
      </c>
      <c r="H263" s="164" t="n">
        <v>4</v>
      </c>
      <c r="I263" s="165"/>
      <c r="J263" s="166" t="n">
        <f aca="false">ROUND(I263*H263,2)</f>
        <v>0</v>
      </c>
      <c r="K263" s="162"/>
      <c r="L263" s="23"/>
      <c r="M263" s="167"/>
      <c r="N263" s="168" t="s">
        <v>41</v>
      </c>
      <c r="O263" s="60"/>
      <c r="P263" s="169" t="n">
        <f aca="false">O263*H263</f>
        <v>0</v>
      </c>
      <c r="Q263" s="169" t="n">
        <v>0</v>
      </c>
      <c r="R263" s="169" t="n">
        <f aca="false">Q263*H263</f>
        <v>0</v>
      </c>
      <c r="S263" s="169" t="n">
        <v>0.01</v>
      </c>
      <c r="T263" s="170" t="n">
        <f aca="false">S263*H263</f>
        <v>0.04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1" t="s">
        <v>209</v>
      </c>
      <c r="AT263" s="171" t="s">
        <v>130</v>
      </c>
      <c r="AU263" s="171" t="s">
        <v>136</v>
      </c>
      <c r="AY263" s="3" t="s">
        <v>127</v>
      </c>
      <c r="BE263" s="172" t="n">
        <f aca="false">IF(N263="základní",J263,0)</f>
        <v>0</v>
      </c>
      <c r="BF263" s="172" t="n">
        <f aca="false">IF(N263="snížená",J263,0)</f>
        <v>0</v>
      </c>
      <c r="BG263" s="172" t="n">
        <f aca="false">IF(N263="zákl. přenesená",J263,0)</f>
        <v>0</v>
      </c>
      <c r="BH263" s="172" t="n">
        <f aca="false">IF(N263="sníž. přenesená",J263,0)</f>
        <v>0</v>
      </c>
      <c r="BI263" s="172" t="n">
        <f aca="false">IF(N263="nulová",J263,0)</f>
        <v>0</v>
      </c>
      <c r="BJ263" s="3" t="s">
        <v>136</v>
      </c>
      <c r="BK263" s="172" t="n">
        <f aca="false">ROUND(I263*H263,2)</f>
        <v>0</v>
      </c>
      <c r="BL263" s="3" t="s">
        <v>209</v>
      </c>
      <c r="BM263" s="171" t="s">
        <v>503</v>
      </c>
    </row>
    <row r="264" s="27" customFormat="true" ht="16.5" hidden="false" customHeight="true" outlineLevel="0" collapsed="false">
      <c r="A264" s="22"/>
      <c r="B264" s="159"/>
      <c r="C264" s="160" t="s">
        <v>504</v>
      </c>
      <c r="D264" s="160" t="s">
        <v>130</v>
      </c>
      <c r="E264" s="161" t="s">
        <v>505</v>
      </c>
      <c r="F264" s="162" t="s">
        <v>506</v>
      </c>
      <c r="G264" s="163" t="s">
        <v>216</v>
      </c>
      <c r="H264" s="164" t="n">
        <v>1</v>
      </c>
      <c r="I264" s="165"/>
      <c r="J264" s="166" t="n">
        <f aca="false">ROUND(I264*H264,2)</f>
        <v>0</v>
      </c>
      <c r="K264" s="162"/>
      <c r="L264" s="23"/>
      <c r="M264" s="167"/>
      <c r="N264" s="168" t="s">
        <v>41</v>
      </c>
      <c r="O264" s="60"/>
      <c r="P264" s="169" t="n">
        <f aca="false">O264*H264</f>
        <v>0</v>
      </c>
      <c r="Q264" s="169" t="n">
        <v>0</v>
      </c>
      <c r="R264" s="169" t="n">
        <f aca="false">Q264*H264</f>
        <v>0</v>
      </c>
      <c r="S264" s="169" t="n">
        <v>0</v>
      </c>
      <c r="T264" s="170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1" t="s">
        <v>209</v>
      </c>
      <c r="AT264" s="171" t="s">
        <v>130</v>
      </c>
      <c r="AU264" s="171" t="s">
        <v>136</v>
      </c>
      <c r="AY264" s="3" t="s">
        <v>127</v>
      </c>
      <c r="BE264" s="172" t="n">
        <f aca="false">IF(N264="základní",J264,0)</f>
        <v>0</v>
      </c>
      <c r="BF264" s="172" t="n">
        <f aca="false">IF(N264="snížená",J264,0)</f>
        <v>0</v>
      </c>
      <c r="BG264" s="172" t="n">
        <f aca="false">IF(N264="zákl. přenesená",J264,0)</f>
        <v>0</v>
      </c>
      <c r="BH264" s="172" t="n">
        <f aca="false">IF(N264="sníž. přenesená",J264,0)</f>
        <v>0</v>
      </c>
      <c r="BI264" s="172" t="n">
        <f aca="false">IF(N264="nulová",J264,0)</f>
        <v>0</v>
      </c>
      <c r="BJ264" s="3" t="s">
        <v>136</v>
      </c>
      <c r="BK264" s="172" t="n">
        <f aca="false">ROUND(I264*H264,2)</f>
        <v>0</v>
      </c>
      <c r="BL264" s="3" t="s">
        <v>209</v>
      </c>
      <c r="BM264" s="171" t="s">
        <v>507</v>
      </c>
    </row>
    <row r="265" s="27" customFormat="true" ht="16.5" hidden="false" customHeight="true" outlineLevel="0" collapsed="false">
      <c r="A265" s="22"/>
      <c r="B265" s="159"/>
      <c r="C265" s="160" t="s">
        <v>508</v>
      </c>
      <c r="D265" s="160" t="s">
        <v>130</v>
      </c>
      <c r="E265" s="161" t="s">
        <v>509</v>
      </c>
      <c r="F265" s="162" t="s">
        <v>510</v>
      </c>
      <c r="G265" s="163" t="s">
        <v>216</v>
      </c>
      <c r="H265" s="164" t="n">
        <v>1</v>
      </c>
      <c r="I265" s="165"/>
      <c r="J265" s="166" t="n">
        <f aca="false">ROUND(I265*H265,2)</f>
        <v>0</v>
      </c>
      <c r="K265" s="162"/>
      <c r="L265" s="23"/>
      <c r="M265" s="167"/>
      <c r="N265" s="168" t="s">
        <v>41</v>
      </c>
      <c r="O265" s="60"/>
      <c r="P265" s="169" t="n">
        <f aca="false">O265*H265</f>
        <v>0</v>
      </c>
      <c r="Q265" s="169" t="n">
        <v>0</v>
      </c>
      <c r="R265" s="169" t="n">
        <f aca="false">Q265*H265</f>
        <v>0</v>
      </c>
      <c r="S265" s="169" t="n">
        <v>0</v>
      </c>
      <c r="T265" s="170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1" t="s">
        <v>209</v>
      </c>
      <c r="AT265" s="171" t="s">
        <v>130</v>
      </c>
      <c r="AU265" s="171" t="s">
        <v>136</v>
      </c>
      <c r="AY265" s="3" t="s">
        <v>127</v>
      </c>
      <c r="BE265" s="172" t="n">
        <f aca="false">IF(N265="základní",J265,0)</f>
        <v>0</v>
      </c>
      <c r="BF265" s="172" t="n">
        <f aca="false">IF(N265="snížená",J265,0)</f>
        <v>0</v>
      </c>
      <c r="BG265" s="172" t="n">
        <f aca="false">IF(N265="zákl. přenesená",J265,0)</f>
        <v>0</v>
      </c>
      <c r="BH265" s="172" t="n">
        <f aca="false">IF(N265="sníž. přenesená",J265,0)</f>
        <v>0</v>
      </c>
      <c r="BI265" s="172" t="n">
        <f aca="false">IF(N265="nulová",J265,0)</f>
        <v>0</v>
      </c>
      <c r="BJ265" s="3" t="s">
        <v>136</v>
      </c>
      <c r="BK265" s="172" t="n">
        <f aca="false">ROUND(I265*H265,2)</f>
        <v>0</v>
      </c>
      <c r="BL265" s="3" t="s">
        <v>209</v>
      </c>
      <c r="BM265" s="171" t="s">
        <v>511</v>
      </c>
    </row>
    <row r="266" s="27" customFormat="true" ht="24.15" hidden="false" customHeight="true" outlineLevel="0" collapsed="false">
      <c r="A266" s="22"/>
      <c r="B266" s="159"/>
      <c r="C266" s="160" t="s">
        <v>512</v>
      </c>
      <c r="D266" s="160" t="s">
        <v>130</v>
      </c>
      <c r="E266" s="161" t="s">
        <v>513</v>
      </c>
      <c r="F266" s="162" t="s">
        <v>514</v>
      </c>
      <c r="G266" s="163" t="s">
        <v>342</v>
      </c>
      <c r="H266" s="192"/>
      <c r="I266" s="165"/>
      <c r="J266" s="166" t="n">
        <f aca="false">ROUND(I266*H266,2)</f>
        <v>0</v>
      </c>
      <c r="K266" s="162" t="s">
        <v>134</v>
      </c>
      <c r="L266" s="23"/>
      <c r="M266" s="167"/>
      <c r="N266" s="168" t="s">
        <v>41</v>
      </c>
      <c r="O266" s="60"/>
      <c r="P266" s="169" t="n">
        <f aca="false">O266*H266</f>
        <v>0</v>
      </c>
      <c r="Q266" s="169" t="n">
        <v>0</v>
      </c>
      <c r="R266" s="169" t="n">
        <f aca="false">Q266*H266</f>
        <v>0</v>
      </c>
      <c r="S266" s="169" t="n">
        <v>0</v>
      </c>
      <c r="T266" s="170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1" t="s">
        <v>209</v>
      </c>
      <c r="AT266" s="171" t="s">
        <v>130</v>
      </c>
      <c r="AU266" s="171" t="s">
        <v>136</v>
      </c>
      <c r="AY266" s="3" t="s">
        <v>127</v>
      </c>
      <c r="BE266" s="172" t="n">
        <f aca="false">IF(N266="základní",J266,0)</f>
        <v>0</v>
      </c>
      <c r="BF266" s="172" t="n">
        <f aca="false">IF(N266="snížená",J266,0)</f>
        <v>0</v>
      </c>
      <c r="BG266" s="172" t="n">
        <f aca="false">IF(N266="zákl. přenesená",J266,0)</f>
        <v>0</v>
      </c>
      <c r="BH266" s="172" t="n">
        <f aca="false">IF(N266="sníž. přenesená",J266,0)</f>
        <v>0</v>
      </c>
      <c r="BI266" s="172" t="n">
        <f aca="false">IF(N266="nulová",J266,0)</f>
        <v>0</v>
      </c>
      <c r="BJ266" s="3" t="s">
        <v>136</v>
      </c>
      <c r="BK266" s="172" t="n">
        <f aca="false">ROUND(I266*H266,2)</f>
        <v>0</v>
      </c>
      <c r="BL266" s="3" t="s">
        <v>209</v>
      </c>
      <c r="BM266" s="171" t="s">
        <v>515</v>
      </c>
    </row>
    <row r="267" s="145" customFormat="true" ht="22.8" hidden="false" customHeight="true" outlineLevel="0" collapsed="false">
      <c r="B267" s="146"/>
      <c r="D267" s="147" t="s">
        <v>74</v>
      </c>
      <c r="E267" s="157" t="s">
        <v>516</v>
      </c>
      <c r="F267" s="157" t="s">
        <v>517</v>
      </c>
      <c r="I267" s="149"/>
      <c r="J267" s="158" t="n">
        <f aca="false">BK267</f>
        <v>0</v>
      </c>
      <c r="L267" s="146"/>
      <c r="M267" s="151"/>
      <c r="N267" s="152"/>
      <c r="O267" s="152"/>
      <c r="P267" s="153" t="n">
        <f aca="false">SUM(P268:P273)</f>
        <v>0</v>
      </c>
      <c r="Q267" s="152"/>
      <c r="R267" s="153" t="n">
        <f aca="false">SUM(R268:R273)</f>
        <v>0.00045</v>
      </c>
      <c r="S267" s="152"/>
      <c r="T267" s="154" t="n">
        <f aca="false">SUM(T268:T273)</f>
        <v>0.0009</v>
      </c>
      <c r="AR267" s="147" t="s">
        <v>136</v>
      </c>
      <c r="AT267" s="155" t="s">
        <v>74</v>
      </c>
      <c r="AU267" s="155" t="s">
        <v>80</v>
      </c>
      <c r="AY267" s="147" t="s">
        <v>127</v>
      </c>
      <c r="BK267" s="156" t="n">
        <f aca="false">SUM(BK268:BK273)</f>
        <v>0</v>
      </c>
    </row>
    <row r="268" s="27" customFormat="true" ht="24.15" hidden="false" customHeight="true" outlineLevel="0" collapsed="false">
      <c r="A268" s="22"/>
      <c r="B268" s="159"/>
      <c r="C268" s="160" t="s">
        <v>518</v>
      </c>
      <c r="D268" s="160" t="s">
        <v>130</v>
      </c>
      <c r="E268" s="161" t="s">
        <v>519</v>
      </c>
      <c r="F268" s="162" t="s">
        <v>520</v>
      </c>
      <c r="G268" s="163" t="s">
        <v>216</v>
      </c>
      <c r="H268" s="164" t="n">
        <v>1</v>
      </c>
      <c r="I268" s="165"/>
      <c r="J268" s="166" t="n">
        <f aca="false">ROUND(I268*H268,2)</f>
        <v>0</v>
      </c>
      <c r="K268" s="162" t="s">
        <v>134</v>
      </c>
      <c r="L268" s="23"/>
      <c r="M268" s="167"/>
      <c r="N268" s="168" t="s">
        <v>41</v>
      </c>
      <c r="O268" s="60"/>
      <c r="P268" s="169" t="n">
        <f aca="false">O268*H268</f>
        <v>0</v>
      </c>
      <c r="Q268" s="169" t="n">
        <v>0</v>
      </c>
      <c r="R268" s="169" t="n">
        <f aca="false">Q268*H268</f>
        <v>0</v>
      </c>
      <c r="S268" s="169" t="n">
        <v>0</v>
      </c>
      <c r="T268" s="170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1" t="s">
        <v>209</v>
      </c>
      <c r="AT268" s="171" t="s">
        <v>130</v>
      </c>
      <c r="AU268" s="171" t="s">
        <v>136</v>
      </c>
      <c r="AY268" s="3" t="s">
        <v>127</v>
      </c>
      <c r="BE268" s="172" t="n">
        <f aca="false">IF(N268="základní",J268,0)</f>
        <v>0</v>
      </c>
      <c r="BF268" s="172" t="n">
        <f aca="false">IF(N268="snížená",J268,0)</f>
        <v>0</v>
      </c>
      <c r="BG268" s="172" t="n">
        <f aca="false">IF(N268="zákl. přenesená",J268,0)</f>
        <v>0</v>
      </c>
      <c r="BH268" s="172" t="n">
        <f aca="false">IF(N268="sníž. přenesená",J268,0)</f>
        <v>0</v>
      </c>
      <c r="BI268" s="172" t="n">
        <f aca="false">IF(N268="nulová",J268,0)</f>
        <v>0</v>
      </c>
      <c r="BJ268" s="3" t="s">
        <v>136</v>
      </c>
      <c r="BK268" s="172" t="n">
        <f aca="false">ROUND(I268*H268,2)</f>
        <v>0</v>
      </c>
      <c r="BL268" s="3" t="s">
        <v>209</v>
      </c>
      <c r="BM268" s="171" t="s">
        <v>521</v>
      </c>
    </row>
    <row r="269" s="27" customFormat="true" ht="16.5" hidden="false" customHeight="true" outlineLevel="0" collapsed="false">
      <c r="A269" s="22"/>
      <c r="B269" s="159"/>
      <c r="C269" s="193" t="s">
        <v>522</v>
      </c>
      <c r="D269" s="193" t="s">
        <v>347</v>
      </c>
      <c r="E269" s="194" t="s">
        <v>523</v>
      </c>
      <c r="F269" s="195" t="s">
        <v>524</v>
      </c>
      <c r="G269" s="196" t="s">
        <v>216</v>
      </c>
      <c r="H269" s="197" t="n">
        <v>1</v>
      </c>
      <c r="I269" s="198"/>
      <c r="J269" s="199" t="n">
        <f aca="false">ROUND(I269*H269,2)</f>
        <v>0</v>
      </c>
      <c r="K269" s="162" t="s">
        <v>134</v>
      </c>
      <c r="L269" s="200"/>
      <c r="M269" s="201"/>
      <c r="N269" s="202" t="s">
        <v>41</v>
      </c>
      <c r="O269" s="60"/>
      <c r="P269" s="169" t="n">
        <f aca="false">O269*H269</f>
        <v>0</v>
      </c>
      <c r="Q269" s="169" t="n">
        <v>0.00045</v>
      </c>
      <c r="R269" s="169" t="n">
        <f aca="false">Q269*H269</f>
        <v>0.00045</v>
      </c>
      <c r="S269" s="169" t="n">
        <v>0</v>
      </c>
      <c r="T269" s="170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1" t="s">
        <v>282</v>
      </c>
      <c r="AT269" s="171" t="s">
        <v>347</v>
      </c>
      <c r="AU269" s="171" t="s">
        <v>136</v>
      </c>
      <c r="AY269" s="3" t="s">
        <v>127</v>
      </c>
      <c r="BE269" s="172" t="n">
        <f aca="false">IF(N269="základní",J269,0)</f>
        <v>0</v>
      </c>
      <c r="BF269" s="172" t="n">
        <f aca="false">IF(N269="snížená",J269,0)</f>
        <v>0</v>
      </c>
      <c r="BG269" s="172" t="n">
        <f aca="false">IF(N269="zákl. přenesená",J269,0)</f>
        <v>0</v>
      </c>
      <c r="BH269" s="172" t="n">
        <f aca="false">IF(N269="sníž. přenesená",J269,0)</f>
        <v>0</v>
      </c>
      <c r="BI269" s="172" t="n">
        <f aca="false">IF(N269="nulová",J269,0)</f>
        <v>0</v>
      </c>
      <c r="BJ269" s="3" t="s">
        <v>136</v>
      </c>
      <c r="BK269" s="172" t="n">
        <f aca="false">ROUND(I269*H269,2)</f>
        <v>0</v>
      </c>
      <c r="BL269" s="3" t="s">
        <v>209</v>
      </c>
      <c r="BM269" s="171" t="s">
        <v>525</v>
      </c>
    </row>
    <row r="270" s="27" customFormat="true" ht="21.75" hidden="false" customHeight="true" outlineLevel="0" collapsed="false">
      <c r="A270" s="22"/>
      <c r="B270" s="159"/>
      <c r="C270" s="160" t="s">
        <v>526</v>
      </c>
      <c r="D270" s="160" t="s">
        <v>130</v>
      </c>
      <c r="E270" s="161" t="s">
        <v>527</v>
      </c>
      <c r="F270" s="162" t="s">
        <v>528</v>
      </c>
      <c r="G270" s="163" t="s">
        <v>216</v>
      </c>
      <c r="H270" s="164" t="n">
        <v>1</v>
      </c>
      <c r="I270" s="165"/>
      <c r="J270" s="166" t="n">
        <f aca="false">ROUND(I270*H270,2)</f>
        <v>0</v>
      </c>
      <c r="K270" s="162" t="s">
        <v>134</v>
      </c>
      <c r="L270" s="23"/>
      <c r="M270" s="167"/>
      <c r="N270" s="168" t="s">
        <v>41</v>
      </c>
      <c r="O270" s="60"/>
      <c r="P270" s="169" t="n">
        <f aca="false">O270*H270</f>
        <v>0</v>
      </c>
      <c r="Q270" s="169" t="n">
        <v>0</v>
      </c>
      <c r="R270" s="169" t="n">
        <f aca="false">Q270*H270</f>
        <v>0</v>
      </c>
      <c r="S270" s="169" t="n">
        <v>0.0003</v>
      </c>
      <c r="T270" s="170" t="n">
        <f aca="false">S270*H270</f>
        <v>0.0003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1" t="s">
        <v>209</v>
      </c>
      <c r="AT270" s="171" t="s">
        <v>130</v>
      </c>
      <c r="AU270" s="171" t="s">
        <v>136</v>
      </c>
      <c r="AY270" s="3" t="s">
        <v>127</v>
      </c>
      <c r="BE270" s="172" t="n">
        <f aca="false">IF(N270="základní",J270,0)</f>
        <v>0</v>
      </c>
      <c r="BF270" s="172" t="n">
        <f aca="false">IF(N270="snížená",J270,0)</f>
        <v>0</v>
      </c>
      <c r="BG270" s="172" t="n">
        <f aca="false">IF(N270="zákl. přenesená",J270,0)</f>
        <v>0</v>
      </c>
      <c r="BH270" s="172" t="n">
        <f aca="false">IF(N270="sníž. přenesená",J270,0)</f>
        <v>0</v>
      </c>
      <c r="BI270" s="172" t="n">
        <f aca="false">IF(N270="nulová",J270,0)</f>
        <v>0</v>
      </c>
      <c r="BJ270" s="3" t="s">
        <v>136</v>
      </c>
      <c r="BK270" s="172" t="n">
        <f aca="false">ROUND(I270*H270,2)</f>
        <v>0</v>
      </c>
      <c r="BL270" s="3" t="s">
        <v>209</v>
      </c>
      <c r="BM270" s="171" t="s">
        <v>529</v>
      </c>
    </row>
    <row r="271" s="27" customFormat="true" ht="16.5" hidden="false" customHeight="true" outlineLevel="0" collapsed="false">
      <c r="A271" s="22"/>
      <c r="B271" s="159"/>
      <c r="C271" s="160" t="s">
        <v>530</v>
      </c>
      <c r="D271" s="160" t="s">
        <v>130</v>
      </c>
      <c r="E271" s="161" t="s">
        <v>531</v>
      </c>
      <c r="F271" s="162" t="s">
        <v>532</v>
      </c>
      <c r="G271" s="163" t="s">
        <v>216</v>
      </c>
      <c r="H271" s="164" t="n">
        <v>1</v>
      </c>
      <c r="I271" s="165"/>
      <c r="J271" s="166" t="n">
        <f aca="false">ROUND(I271*H271,2)</f>
        <v>0</v>
      </c>
      <c r="K271" s="162"/>
      <c r="L271" s="23"/>
      <c r="M271" s="167"/>
      <c r="N271" s="168" t="s">
        <v>41</v>
      </c>
      <c r="O271" s="60"/>
      <c r="P271" s="169" t="n">
        <f aca="false">O271*H271</f>
        <v>0</v>
      </c>
      <c r="Q271" s="169" t="n">
        <v>0</v>
      </c>
      <c r="R271" s="169" t="n">
        <f aca="false">Q271*H271</f>
        <v>0</v>
      </c>
      <c r="S271" s="169" t="n">
        <v>0.0003</v>
      </c>
      <c r="T271" s="170" t="n">
        <f aca="false">S271*H271</f>
        <v>0.0003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1" t="s">
        <v>209</v>
      </c>
      <c r="AT271" s="171" t="s">
        <v>130</v>
      </c>
      <c r="AU271" s="171" t="s">
        <v>136</v>
      </c>
      <c r="AY271" s="3" t="s">
        <v>127</v>
      </c>
      <c r="BE271" s="172" t="n">
        <f aca="false">IF(N271="základní",J271,0)</f>
        <v>0</v>
      </c>
      <c r="BF271" s="172" t="n">
        <f aca="false">IF(N271="snížená",J271,0)</f>
        <v>0</v>
      </c>
      <c r="BG271" s="172" t="n">
        <f aca="false">IF(N271="zákl. přenesená",J271,0)</f>
        <v>0</v>
      </c>
      <c r="BH271" s="172" t="n">
        <f aca="false">IF(N271="sníž. přenesená",J271,0)</f>
        <v>0</v>
      </c>
      <c r="BI271" s="172" t="n">
        <f aca="false">IF(N271="nulová",J271,0)</f>
        <v>0</v>
      </c>
      <c r="BJ271" s="3" t="s">
        <v>136</v>
      </c>
      <c r="BK271" s="172" t="n">
        <f aca="false">ROUND(I271*H271,2)</f>
        <v>0</v>
      </c>
      <c r="BL271" s="3" t="s">
        <v>209</v>
      </c>
      <c r="BM271" s="171" t="s">
        <v>533</v>
      </c>
    </row>
    <row r="272" s="27" customFormat="true" ht="16.5" hidden="false" customHeight="true" outlineLevel="0" collapsed="false">
      <c r="A272" s="22"/>
      <c r="B272" s="159"/>
      <c r="C272" s="160" t="s">
        <v>534</v>
      </c>
      <c r="D272" s="160" t="s">
        <v>130</v>
      </c>
      <c r="E272" s="161" t="s">
        <v>535</v>
      </c>
      <c r="F272" s="162" t="s">
        <v>536</v>
      </c>
      <c r="G272" s="163" t="s">
        <v>216</v>
      </c>
      <c r="H272" s="164" t="n">
        <v>1</v>
      </c>
      <c r="I272" s="165"/>
      <c r="J272" s="166" t="n">
        <f aca="false">ROUND(I272*H272,2)</f>
        <v>0</v>
      </c>
      <c r="K272" s="162"/>
      <c r="L272" s="23"/>
      <c r="M272" s="167"/>
      <c r="N272" s="168" t="s">
        <v>41</v>
      </c>
      <c r="O272" s="60"/>
      <c r="P272" s="169" t="n">
        <f aca="false">O272*H272</f>
        <v>0</v>
      </c>
      <c r="Q272" s="169" t="n">
        <v>0</v>
      </c>
      <c r="R272" s="169" t="n">
        <f aca="false">Q272*H272</f>
        <v>0</v>
      </c>
      <c r="S272" s="169" t="n">
        <v>0.0003</v>
      </c>
      <c r="T272" s="170" t="n">
        <f aca="false">S272*H272</f>
        <v>0.0003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1" t="s">
        <v>209</v>
      </c>
      <c r="AT272" s="171" t="s">
        <v>130</v>
      </c>
      <c r="AU272" s="171" t="s">
        <v>136</v>
      </c>
      <c r="AY272" s="3" t="s">
        <v>127</v>
      </c>
      <c r="BE272" s="172" t="n">
        <f aca="false">IF(N272="základní",J272,0)</f>
        <v>0</v>
      </c>
      <c r="BF272" s="172" t="n">
        <f aca="false">IF(N272="snížená",J272,0)</f>
        <v>0</v>
      </c>
      <c r="BG272" s="172" t="n">
        <f aca="false">IF(N272="zákl. přenesená",J272,0)</f>
        <v>0</v>
      </c>
      <c r="BH272" s="172" t="n">
        <f aca="false">IF(N272="sníž. přenesená",J272,0)</f>
        <v>0</v>
      </c>
      <c r="BI272" s="172" t="n">
        <f aca="false">IF(N272="nulová",J272,0)</f>
        <v>0</v>
      </c>
      <c r="BJ272" s="3" t="s">
        <v>136</v>
      </c>
      <c r="BK272" s="172" t="n">
        <f aca="false">ROUND(I272*H272,2)</f>
        <v>0</v>
      </c>
      <c r="BL272" s="3" t="s">
        <v>209</v>
      </c>
      <c r="BM272" s="171" t="s">
        <v>537</v>
      </c>
    </row>
    <row r="273" s="27" customFormat="true" ht="24.15" hidden="false" customHeight="true" outlineLevel="0" collapsed="false">
      <c r="A273" s="22"/>
      <c r="B273" s="159"/>
      <c r="C273" s="160" t="s">
        <v>538</v>
      </c>
      <c r="D273" s="160" t="s">
        <v>130</v>
      </c>
      <c r="E273" s="161" t="s">
        <v>539</v>
      </c>
      <c r="F273" s="162" t="s">
        <v>540</v>
      </c>
      <c r="G273" s="163" t="s">
        <v>342</v>
      </c>
      <c r="H273" s="192"/>
      <c r="I273" s="165"/>
      <c r="J273" s="166" t="n">
        <f aca="false">ROUND(I273*H273,2)</f>
        <v>0</v>
      </c>
      <c r="K273" s="162" t="s">
        <v>134</v>
      </c>
      <c r="L273" s="23"/>
      <c r="M273" s="167"/>
      <c r="N273" s="168" t="s">
        <v>41</v>
      </c>
      <c r="O273" s="60"/>
      <c r="P273" s="169" t="n">
        <f aca="false">O273*H273</f>
        <v>0</v>
      </c>
      <c r="Q273" s="169" t="n">
        <v>0</v>
      </c>
      <c r="R273" s="169" t="n">
        <f aca="false">Q273*H273</f>
        <v>0</v>
      </c>
      <c r="S273" s="169" t="n">
        <v>0</v>
      </c>
      <c r="T273" s="170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1" t="s">
        <v>209</v>
      </c>
      <c r="AT273" s="171" t="s">
        <v>130</v>
      </c>
      <c r="AU273" s="171" t="s">
        <v>136</v>
      </c>
      <c r="AY273" s="3" t="s">
        <v>127</v>
      </c>
      <c r="BE273" s="172" t="n">
        <f aca="false">IF(N273="základní",J273,0)</f>
        <v>0</v>
      </c>
      <c r="BF273" s="172" t="n">
        <f aca="false">IF(N273="snížená",J273,0)</f>
        <v>0</v>
      </c>
      <c r="BG273" s="172" t="n">
        <f aca="false">IF(N273="zákl. přenesená",J273,0)</f>
        <v>0</v>
      </c>
      <c r="BH273" s="172" t="n">
        <f aca="false">IF(N273="sníž. přenesená",J273,0)</f>
        <v>0</v>
      </c>
      <c r="BI273" s="172" t="n">
        <f aca="false">IF(N273="nulová",J273,0)</f>
        <v>0</v>
      </c>
      <c r="BJ273" s="3" t="s">
        <v>136</v>
      </c>
      <c r="BK273" s="172" t="n">
        <f aca="false">ROUND(I273*H273,2)</f>
        <v>0</v>
      </c>
      <c r="BL273" s="3" t="s">
        <v>209</v>
      </c>
      <c r="BM273" s="171" t="s">
        <v>541</v>
      </c>
    </row>
    <row r="274" s="145" customFormat="true" ht="22.8" hidden="false" customHeight="true" outlineLevel="0" collapsed="false">
      <c r="B274" s="146"/>
      <c r="D274" s="147" t="s">
        <v>74</v>
      </c>
      <c r="E274" s="157" t="s">
        <v>542</v>
      </c>
      <c r="F274" s="157" t="s">
        <v>543</v>
      </c>
      <c r="I274" s="149"/>
      <c r="J274" s="158" t="n">
        <f aca="false">BK274</f>
        <v>0</v>
      </c>
      <c r="L274" s="146"/>
      <c r="M274" s="151"/>
      <c r="N274" s="152"/>
      <c r="O274" s="152"/>
      <c r="P274" s="153" t="n">
        <f aca="false">SUM(P275:P279)</f>
        <v>0</v>
      </c>
      <c r="Q274" s="152"/>
      <c r="R274" s="153" t="n">
        <f aca="false">SUM(R275:R279)</f>
        <v>0.00096</v>
      </c>
      <c r="S274" s="152"/>
      <c r="T274" s="154" t="n">
        <f aca="false">SUM(T275:T279)</f>
        <v>0.004</v>
      </c>
      <c r="AR274" s="147" t="s">
        <v>136</v>
      </c>
      <c r="AT274" s="155" t="s">
        <v>74</v>
      </c>
      <c r="AU274" s="155" t="s">
        <v>80</v>
      </c>
      <c r="AY274" s="147" t="s">
        <v>127</v>
      </c>
      <c r="BK274" s="156" t="n">
        <f aca="false">SUM(BK275:BK279)</f>
        <v>0</v>
      </c>
    </row>
    <row r="275" s="27" customFormat="true" ht="16.5" hidden="false" customHeight="true" outlineLevel="0" collapsed="false">
      <c r="A275" s="22"/>
      <c r="B275" s="159"/>
      <c r="C275" s="193" t="s">
        <v>544</v>
      </c>
      <c r="D275" s="193" t="s">
        <v>347</v>
      </c>
      <c r="E275" s="194" t="s">
        <v>545</v>
      </c>
      <c r="F275" s="195" t="s">
        <v>546</v>
      </c>
      <c r="G275" s="196" t="s">
        <v>216</v>
      </c>
      <c r="H275" s="197" t="n">
        <v>2</v>
      </c>
      <c r="I275" s="198"/>
      <c r="J275" s="199" t="n">
        <f aca="false">ROUND(I275*H275,2)</f>
        <v>0</v>
      </c>
      <c r="K275" s="195"/>
      <c r="L275" s="200"/>
      <c r="M275" s="201"/>
      <c r="N275" s="202" t="s">
        <v>41</v>
      </c>
      <c r="O275" s="60"/>
      <c r="P275" s="169" t="n">
        <f aca="false">O275*H275</f>
        <v>0</v>
      </c>
      <c r="Q275" s="169" t="n">
        <v>0.00048</v>
      </c>
      <c r="R275" s="169" t="n">
        <f aca="false">Q275*H275</f>
        <v>0.00096</v>
      </c>
      <c r="S275" s="169" t="n">
        <v>0</v>
      </c>
      <c r="T275" s="170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1" t="s">
        <v>282</v>
      </c>
      <c r="AT275" s="171" t="s">
        <v>347</v>
      </c>
      <c r="AU275" s="171" t="s">
        <v>136</v>
      </c>
      <c r="AY275" s="3" t="s">
        <v>127</v>
      </c>
      <c r="BE275" s="172" t="n">
        <f aca="false">IF(N275="základní",J275,0)</f>
        <v>0</v>
      </c>
      <c r="BF275" s="172" t="n">
        <f aca="false">IF(N275="snížená",J275,0)</f>
        <v>0</v>
      </c>
      <c r="BG275" s="172" t="n">
        <f aca="false">IF(N275="zákl. přenesená",J275,0)</f>
        <v>0</v>
      </c>
      <c r="BH275" s="172" t="n">
        <f aca="false">IF(N275="sníž. přenesená",J275,0)</f>
        <v>0</v>
      </c>
      <c r="BI275" s="172" t="n">
        <f aca="false">IF(N275="nulová",J275,0)</f>
        <v>0</v>
      </c>
      <c r="BJ275" s="3" t="s">
        <v>136</v>
      </c>
      <c r="BK275" s="172" t="n">
        <f aca="false">ROUND(I275*H275,2)</f>
        <v>0</v>
      </c>
      <c r="BL275" s="3" t="s">
        <v>209</v>
      </c>
      <c r="BM275" s="171" t="s">
        <v>547</v>
      </c>
    </row>
    <row r="276" s="27" customFormat="true" ht="24.15" hidden="false" customHeight="true" outlineLevel="0" collapsed="false">
      <c r="A276" s="22"/>
      <c r="B276" s="159"/>
      <c r="C276" s="160" t="s">
        <v>548</v>
      </c>
      <c r="D276" s="160" t="s">
        <v>130</v>
      </c>
      <c r="E276" s="161" t="s">
        <v>549</v>
      </c>
      <c r="F276" s="162" t="s">
        <v>550</v>
      </c>
      <c r="G276" s="163" t="s">
        <v>216</v>
      </c>
      <c r="H276" s="164" t="n">
        <v>2</v>
      </c>
      <c r="I276" s="165"/>
      <c r="J276" s="166" t="n">
        <f aca="false">ROUND(I276*H276,2)</f>
        <v>0</v>
      </c>
      <c r="K276" s="162" t="s">
        <v>134</v>
      </c>
      <c r="L276" s="23"/>
      <c r="M276" s="167"/>
      <c r="N276" s="168" t="s">
        <v>41</v>
      </c>
      <c r="O276" s="60"/>
      <c r="P276" s="169" t="n">
        <f aca="false">O276*H276</f>
        <v>0</v>
      </c>
      <c r="Q276" s="169" t="n">
        <v>0</v>
      </c>
      <c r="R276" s="169" t="n">
        <f aca="false">Q276*H276</f>
        <v>0</v>
      </c>
      <c r="S276" s="169" t="n">
        <v>0</v>
      </c>
      <c r="T276" s="170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1" t="s">
        <v>209</v>
      </c>
      <c r="AT276" s="171" t="s">
        <v>130</v>
      </c>
      <c r="AU276" s="171" t="s">
        <v>136</v>
      </c>
      <c r="AY276" s="3" t="s">
        <v>127</v>
      </c>
      <c r="BE276" s="172" t="n">
        <f aca="false">IF(N276="základní",J276,0)</f>
        <v>0</v>
      </c>
      <c r="BF276" s="172" t="n">
        <f aca="false">IF(N276="snížená",J276,0)</f>
        <v>0</v>
      </c>
      <c r="BG276" s="172" t="n">
        <f aca="false">IF(N276="zákl. přenesená",J276,0)</f>
        <v>0</v>
      </c>
      <c r="BH276" s="172" t="n">
        <f aca="false">IF(N276="sníž. přenesená",J276,0)</f>
        <v>0</v>
      </c>
      <c r="BI276" s="172" t="n">
        <f aca="false">IF(N276="nulová",J276,0)</f>
        <v>0</v>
      </c>
      <c r="BJ276" s="3" t="s">
        <v>136</v>
      </c>
      <c r="BK276" s="172" t="n">
        <f aca="false">ROUND(I276*H276,2)</f>
        <v>0</v>
      </c>
      <c r="BL276" s="3" t="s">
        <v>209</v>
      </c>
      <c r="BM276" s="171" t="s">
        <v>551</v>
      </c>
    </row>
    <row r="277" s="27" customFormat="true" ht="24.15" hidden="false" customHeight="true" outlineLevel="0" collapsed="false">
      <c r="A277" s="22"/>
      <c r="B277" s="159"/>
      <c r="C277" s="160" t="s">
        <v>552</v>
      </c>
      <c r="D277" s="160" t="s">
        <v>130</v>
      </c>
      <c r="E277" s="161" t="s">
        <v>553</v>
      </c>
      <c r="F277" s="162" t="s">
        <v>554</v>
      </c>
      <c r="G277" s="163" t="s">
        <v>216</v>
      </c>
      <c r="H277" s="164" t="n">
        <v>2</v>
      </c>
      <c r="I277" s="165"/>
      <c r="J277" s="166" t="n">
        <f aca="false">ROUND(I277*H277,2)</f>
        <v>0</v>
      </c>
      <c r="K277" s="162" t="s">
        <v>134</v>
      </c>
      <c r="L277" s="23"/>
      <c r="M277" s="167"/>
      <c r="N277" s="168" t="s">
        <v>41</v>
      </c>
      <c r="O277" s="60"/>
      <c r="P277" s="169" t="n">
        <f aca="false">O277*H277</f>
        <v>0</v>
      </c>
      <c r="Q277" s="169" t="n">
        <v>0</v>
      </c>
      <c r="R277" s="169" t="n">
        <f aca="false">Q277*H277</f>
        <v>0</v>
      </c>
      <c r="S277" s="169" t="n">
        <v>0.002</v>
      </c>
      <c r="T277" s="170" t="n">
        <f aca="false">S277*H277</f>
        <v>0.004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1" t="s">
        <v>209</v>
      </c>
      <c r="AT277" s="171" t="s">
        <v>130</v>
      </c>
      <c r="AU277" s="171" t="s">
        <v>136</v>
      </c>
      <c r="AY277" s="3" t="s">
        <v>127</v>
      </c>
      <c r="BE277" s="172" t="n">
        <f aca="false">IF(N277="základní",J277,0)</f>
        <v>0</v>
      </c>
      <c r="BF277" s="172" t="n">
        <f aca="false">IF(N277="snížená",J277,0)</f>
        <v>0</v>
      </c>
      <c r="BG277" s="172" t="n">
        <f aca="false">IF(N277="zákl. přenesená",J277,0)</f>
        <v>0</v>
      </c>
      <c r="BH277" s="172" t="n">
        <f aca="false">IF(N277="sníž. přenesená",J277,0)</f>
        <v>0</v>
      </c>
      <c r="BI277" s="172" t="n">
        <f aca="false">IF(N277="nulová",J277,0)</f>
        <v>0</v>
      </c>
      <c r="BJ277" s="3" t="s">
        <v>136</v>
      </c>
      <c r="BK277" s="172" t="n">
        <f aca="false">ROUND(I277*H277,2)</f>
        <v>0</v>
      </c>
      <c r="BL277" s="3" t="s">
        <v>209</v>
      </c>
      <c r="BM277" s="171" t="s">
        <v>555</v>
      </c>
    </row>
    <row r="278" s="27" customFormat="true" ht="16.5" hidden="false" customHeight="true" outlineLevel="0" collapsed="false">
      <c r="A278" s="22"/>
      <c r="B278" s="159"/>
      <c r="C278" s="160" t="s">
        <v>556</v>
      </c>
      <c r="D278" s="160" t="s">
        <v>130</v>
      </c>
      <c r="E278" s="161" t="s">
        <v>557</v>
      </c>
      <c r="F278" s="162" t="s">
        <v>558</v>
      </c>
      <c r="G278" s="163" t="s">
        <v>216</v>
      </c>
      <c r="H278" s="164" t="n">
        <v>2</v>
      </c>
      <c r="I278" s="165"/>
      <c r="J278" s="166" t="n">
        <f aca="false">ROUND(I278*H278,2)</f>
        <v>0</v>
      </c>
      <c r="K278" s="162"/>
      <c r="L278" s="23"/>
      <c r="M278" s="167"/>
      <c r="N278" s="168" t="s">
        <v>41</v>
      </c>
      <c r="O278" s="60"/>
      <c r="P278" s="169" t="n">
        <f aca="false">O278*H278</f>
        <v>0</v>
      </c>
      <c r="Q278" s="169" t="n">
        <v>0</v>
      </c>
      <c r="R278" s="169" t="n">
        <f aca="false">Q278*H278</f>
        <v>0</v>
      </c>
      <c r="S278" s="169" t="n">
        <v>0</v>
      </c>
      <c r="T278" s="170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1" t="s">
        <v>209</v>
      </c>
      <c r="AT278" s="171" t="s">
        <v>130</v>
      </c>
      <c r="AU278" s="171" t="s">
        <v>136</v>
      </c>
      <c r="AY278" s="3" t="s">
        <v>127</v>
      </c>
      <c r="BE278" s="172" t="n">
        <f aca="false">IF(N278="základní",J278,0)</f>
        <v>0</v>
      </c>
      <c r="BF278" s="172" t="n">
        <f aca="false">IF(N278="snížená",J278,0)</f>
        <v>0</v>
      </c>
      <c r="BG278" s="172" t="n">
        <f aca="false">IF(N278="zákl. přenesená",J278,0)</f>
        <v>0</v>
      </c>
      <c r="BH278" s="172" t="n">
        <f aca="false">IF(N278="sníž. přenesená",J278,0)</f>
        <v>0</v>
      </c>
      <c r="BI278" s="172" t="n">
        <f aca="false">IF(N278="nulová",J278,0)</f>
        <v>0</v>
      </c>
      <c r="BJ278" s="3" t="s">
        <v>136</v>
      </c>
      <c r="BK278" s="172" t="n">
        <f aca="false">ROUND(I278*H278,2)</f>
        <v>0</v>
      </c>
      <c r="BL278" s="3" t="s">
        <v>209</v>
      </c>
      <c r="BM278" s="171" t="s">
        <v>559</v>
      </c>
    </row>
    <row r="279" s="27" customFormat="true" ht="24.15" hidden="false" customHeight="true" outlineLevel="0" collapsed="false">
      <c r="A279" s="22"/>
      <c r="B279" s="159"/>
      <c r="C279" s="160" t="s">
        <v>560</v>
      </c>
      <c r="D279" s="160" t="s">
        <v>130</v>
      </c>
      <c r="E279" s="161" t="s">
        <v>561</v>
      </c>
      <c r="F279" s="162" t="s">
        <v>562</v>
      </c>
      <c r="G279" s="163" t="s">
        <v>342</v>
      </c>
      <c r="H279" s="192"/>
      <c r="I279" s="165"/>
      <c r="J279" s="166" t="n">
        <f aca="false">ROUND(I279*H279,2)</f>
        <v>0</v>
      </c>
      <c r="K279" s="162" t="s">
        <v>134</v>
      </c>
      <c r="L279" s="23"/>
      <c r="M279" s="167"/>
      <c r="N279" s="168" t="s">
        <v>41</v>
      </c>
      <c r="O279" s="60"/>
      <c r="P279" s="169" t="n">
        <f aca="false">O279*H279</f>
        <v>0</v>
      </c>
      <c r="Q279" s="169" t="n">
        <v>0</v>
      </c>
      <c r="R279" s="169" t="n">
        <f aca="false">Q279*H279</f>
        <v>0</v>
      </c>
      <c r="S279" s="169" t="n">
        <v>0</v>
      </c>
      <c r="T279" s="170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1" t="s">
        <v>209</v>
      </c>
      <c r="AT279" s="171" t="s">
        <v>130</v>
      </c>
      <c r="AU279" s="171" t="s">
        <v>136</v>
      </c>
      <c r="AY279" s="3" t="s">
        <v>127</v>
      </c>
      <c r="BE279" s="172" t="n">
        <f aca="false">IF(N279="základní",J279,0)</f>
        <v>0</v>
      </c>
      <c r="BF279" s="172" t="n">
        <f aca="false">IF(N279="snížená",J279,0)</f>
        <v>0</v>
      </c>
      <c r="BG279" s="172" t="n">
        <f aca="false">IF(N279="zákl. přenesená",J279,0)</f>
        <v>0</v>
      </c>
      <c r="BH279" s="172" t="n">
        <f aca="false">IF(N279="sníž. přenesená",J279,0)</f>
        <v>0</v>
      </c>
      <c r="BI279" s="172" t="n">
        <f aca="false">IF(N279="nulová",J279,0)</f>
        <v>0</v>
      </c>
      <c r="BJ279" s="3" t="s">
        <v>136</v>
      </c>
      <c r="BK279" s="172" t="n">
        <f aca="false">ROUND(I279*H279,2)</f>
        <v>0</v>
      </c>
      <c r="BL279" s="3" t="s">
        <v>209</v>
      </c>
      <c r="BM279" s="171" t="s">
        <v>563</v>
      </c>
    </row>
    <row r="280" s="145" customFormat="true" ht="22.8" hidden="false" customHeight="true" outlineLevel="0" collapsed="false">
      <c r="B280" s="146"/>
      <c r="D280" s="147" t="s">
        <v>74</v>
      </c>
      <c r="E280" s="157" t="s">
        <v>564</v>
      </c>
      <c r="F280" s="157" t="s">
        <v>565</v>
      </c>
      <c r="I280" s="149"/>
      <c r="J280" s="158" t="n">
        <f aca="false">BK280</f>
        <v>0</v>
      </c>
      <c r="L280" s="146"/>
      <c r="M280" s="151"/>
      <c r="N280" s="152"/>
      <c r="O280" s="152"/>
      <c r="P280" s="153" t="n">
        <f aca="false">SUM(P281:P290)</f>
        <v>0</v>
      </c>
      <c r="Q280" s="152"/>
      <c r="R280" s="153" t="n">
        <f aca="false">SUM(R281:R290)</f>
        <v>0</v>
      </c>
      <c r="S280" s="152"/>
      <c r="T280" s="154" t="n">
        <f aca="false">SUM(T281:T290)</f>
        <v>0</v>
      </c>
      <c r="AR280" s="147" t="s">
        <v>136</v>
      </c>
      <c r="AT280" s="155" t="s">
        <v>74</v>
      </c>
      <c r="AU280" s="155" t="s">
        <v>80</v>
      </c>
      <c r="AY280" s="147" t="s">
        <v>127</v>
      </c>
      <c r="BK280" s="156" t="n">
        <f aca="false">SUM(BK281:BK290)</f>
        <v>0</v>
      </c>
    </row>
    <row r="281" s="27" customFormat="true" ht="33" hidden="false" customHeight="true" outlineLevel="0" collapsed="false">
      <c r="A281" s="22"/>
      <c r="B281" s="159"/>
      <c r="C281" s="160" t="s">
        <v>566</v>
      </c>
      <c r="D281" s="160" t="s">
        <v>130</v>
      </c>
      <c r="E281" s="161" t="s">
        <v>567</v>
      </c>
      <c r="F281" s="162" t="s">
        <v>568</v>
      </c>
      <c r="G281" s="163" t="s">
        <v>216</v>
      </c>
      <c r="H281" s="164" t="n">
        <v>2</v>
      </c>
      <c r="I281" s="165"/>
      <c r="J281" s="166" t="n">
        <f aca="false">ROUND(I281*H281,2)</f>
        <v>0</v>
      </c>
      <c r="K281" s="162"/>
      <c r="L281" s="23"/>
      <c r="M281" s="167"/>
      <c r="N281" s="168" t="s">
        <v>41</v>
      </c>
      <c r="O281" s="60"/>
      <c r="P281" s="169" t="n">
        <f aca="false">O281*H281</f>
        <v>0</v>
      </c>
      <c r="Q281" s="169" t="n">
        <v>0</v>
      </c>
      <c r="R281" s="169" t="n">
        <f aca="false">Q281*H281</f>
        <v>0</v>
      </c>
      <c r="S281" s="169" t="n">
        <v>0</v>
      </c>
      <c r="T281" s="170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1" t="s">
        <v>209</v>
      </c>
      <c r="AT281" s="171" t="s">
        <v>130</v>
      </c>
      <c r="AU281" s="171" t="s">
        <v>136</v>
      </c>
      <c r="AY281" s="3" t="s">
        <v>127</v>
      </c>
      <c r="BE281" s="172" t="n">
        <f aca="false">IF(N281="základní",J281,0)</f>
        <v>0</v>
      </c>
      <c r="BF281" s="172" t="n">
        <f aca="false">IF(N281="snížená",J281,0)</f>
        <v>0</v>
      </c>
      <c r="BG281" s="172" t="n">
        <f aca="false">IF(N281="zákl. přenesená",J281,0)</f>
        <v>0</v>
      </c>
      <c r="BH281" s="172" t="n">
        <f aca="false">IF(N281="sníž. přenesená",J281,0)</f>
        <v>0</v>
      </c>
      <c r="BI281" s="172" t="n">
        <f aca="false">IF(N281="nulová",J281,0)</f>
        <v>0</v>
      </c>
      <c r="BJ281" s="3" t="s">
        <v>136</v>
      </c>
      <c r="BK281" s="172" t="n">
        <f aca="false">ROUND(I281*H281,2)</f>
        <v>0</v>
      </c>
      <c r="BL281" s="3" t="s">
        <v>209</v>
      </c>
      <c r="BM281" s="171" t="s">
        <v>569</v>
      </c>
    </row>
    <row r="282" s="173" customFormat="true" ht="12.8" hidden="false" customHeight="false" outlineLevel="0" collapsed="false">
      <c r="B282" s="174"/>
      <c r="D282" s="175" t="s">
        <v>142</v>
      </c>
      <c r="E282" s="176"/>
      <c r="F282" s="177" t="s">
        <v>136</v>
      </c>
      <c r="H282" s="178" t="n">
        <v>2</v>
      </c>
      <c r="I282" s="179"/>
      <c r="L282" s="174"/>
      <c r="M282" s="180"/>
      <c r="N282" s="181"/>
      <c r="O282" s="181"/>
      <c r="P282" s="181"/>
      <c r="Q282" s="181"/>
      <c r="R282" s="181"/>
      <c r="S282" s="181"/>
      <c r="T282" s="182"/>
      <c r="AT282" s="176" t="s">
        <v>142</v>
      </c>
      <c r="AU282" s="176" t="s">
        <v>136</v>
      </c>
      <c r="AV282" s="173" t="s">
        <v>136</v>
      </c>
      <c r="AW282" s="173" t="s">
        <v>31</v>
      </c>
      <c r="AX282" s="173" t="s">
        <v>80</v>
      </c>
      <c r="AY282" s="176" t="s">
        <v>127</v>
      </c>
    </row>
    <row r="283" s="27" customFormat="true" ht="33" hidden="false" customHeight="true" outlineLevel="0" collapsed="false">
      <c r="A283" s="22"/>
      <c r="B283" s="159"/>
      <c r="C283" s="160" t="s">
        <v>570</v>
      </c>
      <c r="D283" s="160" t="s">
        <v>130</v>
      </c>
      <c r="E283" s="161" t="s">
        <v>571</v>
      </c>
      <c r="F283" s="162" t="s">
        <v>572</v>
      </c>
      <c r="G283" s="163" t="s">
        <v>216</v>
      </c>
      <c r="H283" s="164" t="n">
        <v>3</v>
      </c>
      <c r="I283" s="165"/>
      <c r="J283" s="166" t="n">
        <f aca="false">ROUND(I283*H283,2)</f>
        <v>0</v>
      </c>
      <c r="K283" s="162"/>
      <c r="L283" s="23"/>
      <c r="M283" s="167"/>
      <c r="N283" s="168" t="s">
        <v>41</v>
      </c>
      <c r="O283" s="60"/>
      <c r="P283" s="169" t="n">
        <f aca="false">O283*H283</f>
        <v>0</v>
      </c>
      <c r="Q283" s="169" t="n">
        <v>0</v>
      </c>
      <c r="R283" s="169" t="n">
        <f aca="false">Q283*H283</f>
        <v>0</v>
      </c>
      <c r="S283" s="169" t="n">
        <v>0</v>
      </c>
      <c r="T283" s="170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1" t="s">
        <v>209</v>
      </c>
      <c r="AT283" s="171" t="s">
        <v>130</v>
      </c>
      <c r="AU283" s="171" t="s">
        <v>136</v>
      </c>
      <c r="AY283" s="3" t="s">
        <v>127</v>
      </c>
      <c r="BE283" s="172" t="n">
        <f aca="false">IF(N283="základní",J283,0)</f>
        <v>0</v>
      </c>
      <c r="BF283" s="172" t="n">
        <f aca="false">IF(N283="snížená",J283,0)</f>
        <v>0</v>
      </c>
      <c r="BG283" s="172" t="n">
        <f aca="false">IF(N283="zákl. přenesená",J283,0)</f>
        <v>0</v>
      </c>
      <c r="BH283" s="172" t="n">
        <f aca="false">IF(N283="sníž. přenesená",J283,0)</f>
        <v>0</v>
      </c>
      <c r="BI283" s="172" t="n">
        <f aca="false">IF(N283="nulová",J283,0)</f>
        <v>0</v>
      </c>
      <c r="BJ283" s="3" t="s">
        <v>136</v>
      </c>
      <c r="BK283" s="172" t="n">
        <f aca="false">ROUND(I283*H283,2)</f>
        <v>0</v>
      </c>
      <c r="BL283" s="3" t="s">
        <v>209</v>
      </c>
      <c r="BM283" s="171" t="s">
        <v>573</v>
      </c>
    </row>
    <row r="284" s="27" customFormat="true" ht="21.75" hidden="false" customHeight="true" outlineLevel="0" collapsed="false">
      <c r="A284" s="22"/>
      <c r="B284" s="159"/>
      <c r="C284" s="160" t="s">
        <v>574</v>
      </c>
      <c r="D284" s="160" t="s">
        <v>130</v>
      </c>
      <c r="E284" s="161" t="s">
        <v>575</v>
      </c>
      <c r="F284" s="162" t="s">
        <v>576</v>
      </c>
      <c r="G284" s="163" t="s">
        <v>216</v>
      </c>
      <c r="H284" s="164" t="n">
        <v>1</v>
      </c>
      <c r="I284" s="165"/>
      <c r="J284" s="166" t="n">
        <f aca="false">ROUND(I284*H284,2)</f>
        <v>0</v>
      </c>
      <c r="K284" s="162"/>
      <c r="L284" s="23"/>
      <c r="M284" s="167"/>
      <c r="N284" s="168" t="s">
        <v>41</v>
      </c>
      <c r="O284" s="60"/>
      <c r="P284" s="169" t="n">
        <f aca="false">O284*H284</f>
        <v>0</v>
      </c>
      <c r="Q284" s="169" t="n">
        <v>0</v>
      </c>
      <c r="R284" s="169" t="n">
        <f aca="false">Q284*H284</f>
        <v>0</v>
      </c>
      <c r="S284" s="169" t="n">
        <v>0</v>
      </c>
      <c r="T284" s="170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1" t="s">
        <v>209</v>
      </c>
      <c r="AT284" s="171" t="s">
        <v>130</v>
      </c>
      <c r="AU284" s="171" t="s">
        <v>136</v>
      </c>
      <c r="AY284" s="3" t="s">
        <v>127</v>
      </c>
      <c r="BE284" s="172" t="n">
        <f aca="false">IF(N284="základní",J284,0)</f>
        <v>0</v>
      </c>
      <c r="BF284" s="172" t="n">
        <f aca="false">IF(N284="snížená",J284,0)</f>
        <v>0</v>
      </c>
      <c r="BG284" s="172" t="n">
        <f aca="false">IF(N284="zákl. přenesená",J284,0)</f>
        <v>0</v>
      </c>
      <c r="BH284" s="172" t="n">
        <f aca="false">IF(N284="sníž. přenesená",J284,0)</f>
        <v>0</v>
      </c>
      <c r="BI284" s="172" t="n">
        <f aca="false">IF(N284="nulová",J284,0)</f>
        <v>0</v>
      </c>
      <c r="BJ284" s="3" t="s">
        <v>136</v>
      </c>
      <c r="BK284" s="172" t="n">
        <f aca="false">ROUND(I284*H284,2)</f>
        <v>0</v>
      </c>
      <c r="BL284" s="3" t="s">
        <v>209</v>
      </c>
      <c r="BM284" s="171" t="s">
        <v>577</v>
      </c>
    </row>
    <row r="285" s="27" customFormat="true" ht="24.15" hidden="false" customHeight="true" outlineLevel="0" collapsed="false">
      <c r="A285" s="22"/>
      <c r="B285" s="159"/>
      <c r="C285" s="160" t="s">
        <v>578</v>
      </c>
      <c r="D285" s="160" t="s">
        <v>130</v>
      </c>
      <c r="E285" s="161" t="s">
        <v>579</v>
      </c>
      <c r="F285" s="162" t="s">
        <v>580</v>
      </c>
      <c r="G285" s="163" t="s">
        <v>216</v>
      </c>
      <c r="H285" s="164" t="n">
        <v>1</v>
      </c>
      <c r="I285" s="165"/>
      <c r="J285" s="166" t="n">
        <f aca="false">ROUND(I285*H285,2)</f>
        <v>0</v>
      </c>
      <c r="K285" s="162"/>
      <c r="L285" s="23"/>
      <c r="M285" s="167"/>
      <c r="N285" s="168" t="s">
        <v>41</v>
      </c>
      <c r="O285" s="60"/>
      <c r="P285" s="169" t="n">
        <f aca="false">O285*H285</f>
        <v>0</v>
      </c>
      <c r="Q285" s="169" t="n">
        <v>0</v>
      </c>
      <c r="R285" s="169" t="n">
        <f aca="false">Q285*H285</f>
        <v>0</v>
      </c>
      <c r="S285" s="169" t="n">
        <v>0</v>
      </c>
      <c r="T285" s="170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1" t="s">
        <v>209</v>
      </c>
      <c r="AT285" s="171" t="s">
        <v>130</v>
      </c>
      <c r="AU285" s="171" t="s">
        <v>136</v>
      </c>
      <c r="AY285" s="3" t="s">
        <v>127</v>
      </c>
      <c r="BE285" s="172" t="n">
        <f aca="false">IF(N285="základní",J285,0)</f>
        <v>0</v>
      </c>
      <c r="BF285" s="172" t="n">
        <f aca="false">IF(N285="snížená",J285,0)</f>
        <v>0</v>
      </c>
      <c r="BG285" s="172" t="n">
        <f aca="false">IF(N285="zákl. přenesená",J285,0)</f>
        <v>0</v>
      </c>
      <c r="BH285" s="172" t="n">
        <f aca="false">IF(N285="sníž. přenesená",J285,0)</f>
        <v>0</v>
      </c>
      <c r="BI285" s="172" t="n">
        <f aca="false">IF(N285="nulová",J285,0)</f>
        <v>0</v>
      </c>
      <c r="BJ285" s="3" t="s">
        <v>136</v>
      </c>
      <c r="BK285" s="172" t="n">
        <f aca="false">ROUND(I285*H285,2)</f>
        <v>0</v>
      </c>
      <c r="BL285" s="3" t="s">
        <v>209</v>
      </c>
      <c r="BM285" s="171" t="s">
        <v>581</v>
      </c>
    </row>
    <row r="286" s="27" customFormat="true" ht="24.15" hidden="false" customHeight="true" outlineLevel="0" collapsed="false">
      <c r="A286" s="22"/>
      <c r="B286" s="159"/>
      <c r="C286" s="160" t="s">
        <v>582</v>
      </c>
      <c r="D286" s="160" t="s">
        <v>130</v>
      </c>
      <c r="E286" s="161" t="s">
        <v>583</v>
      </c>
      <c r="F286" s="162" t="s">
        <v>584</v>
      </c>
      <c r="G286" s="163" t="s">
        <v>216</v>
      </c>
      <c r="H286" s="164" t="n">
        <v>4</v>
      </c>
      <c r="I286" s="165"/>
      <c r="J286" s="166" t="n">
        <f aca="false">ROUND(I286*H286,2)</f>
        <v>0</v>
      </c>
      <c r="K286" s="162"/>
      <c r="L286" s="23"/>
      <c r="M286" s="167"/>
      <c r="N286" s="168" t="s">
        <v>41</v>
      </c>
      <c r="O286" s="60"/>
      <c r="P286" s="169" t="n">
        <f aca="false">O286*H286</f>
        <v>0</v>
      </c>
      <c r="Q286" s="169" t="n">
        <v>0</v>
      </c>
      <c r="R286" s="169" t="n">
        <f aca="false">Q286*H286</f>
        <v>0</v>
      </c>
      <c r="S286" s="169" t="n">
        <v>0</v>
      </c>
      <c r="T286" s="170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1" t="s">
        <v>209</v>
      </c>
      <c r="AT286" s="171" t="s">
        <v>130</v>
      </c>
      <c r="AU286" s="171" t="s">
        <v>136</v>
      </c>
      <c r="AY286" s="3" t="s">
        <v>127</v>
      </c>
      <c r="BE286" s="172" t="n">
        <f aca="false">IF(N286="základní",J286,0)</f>
        <v>0</v>
      </c>
      <c r="BF286" s="172" t="n">
        <f aca="false">IF(N286="snížená",J286,0)</f>
        <v>0</v>
      </c>
      <c r="BG286" s="172" t="n">
        <f aca="false">IF(N286="zákl. přenesená",J286,0)</f>
        <v>0</v>
      </c>
      <c r="BH286" s="172" t="n">
        <f aca="false">IF(N286="sníž. přenesená",J286,0)</f>
        <v>0</v>
      </c>
      <c r="BI286" s="172" t="n">
        <f aca="false">IF(N286="nulová",J286,0)</f>
        <v>0</v>
      </c>
      <c r="BJ286" s="3" t="s">
        <v>136</v>
      </c>
      <c r="BK286" s="172" t="n">
        <f aca="false">ROUND(I286*H286,2)</f>
        <v>0</v>
      </c>
      <c r="BL286" s="3" t="s">
        <v>209</v>
      </c>
      <c r="BM286" s="171" t="s">
        <v>585</v>
      </c>
    </row>
    <row r="287" s="27" customFormat="true" ht="21.75" hidden="false" customHeight="true" outlineLevel="0" collapsed="false">
      <c r="A287" s="22"/>
      <c r="B287" s="159"/>
      <c r="C287" s="160" t="s">
        <v>586</v>
      </c>
      <c r="D287" s="160" t="s">
        <v>130</v>
      </c>
      <c r="E287" s="161" t="s">
        <v>587</v>
      </c>
      <c r="F287" s="162" t="s">
        <v>588</v>
      </c>
      <c r="G287" s="163" t="s">
        <v>221</v>
      </c>
      <c r="H287" s="164" t="n">
        <v>6</v>
      </c>
      <c r="I287" s="165"/>
      <c r="J287" s="166" t="n">
        <f aca="false">ROUND(I287*H287,2)</f>
        <v>0</v>
      </c>
      <c r="K287" s="162"/>
      <c r="L287" s="23"/>
      <c r="M287" s="167"/>
      <c r="N287" s="168" t="s">
        <v>41</v>
      </c>
      <c r="O287" s="60"/>
      <c r="P287" s="169" t="n">
        <f aca="false">O287*H287</f>
        <v>0</v>
      </c>
      <c r="Q287" s="169" t="n">
        <v>0</v>
      </c>
      <c r="R287" s="169" t="n">
        <f aca="false">Q287*H287</f>
        <v>0</v>
      </c>
      <c r="S287" s="169" t="n">
        <v>0</v>
      </c>
      <c r="T287" s="170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1" t="s">
        <v>209</v>
      </c>
      <c r="AT287" s="171" t="s">
        <v>130</v>
      </c>
      <c r="AU287" s="171" t="s">
        <v>136</v>
      </c>
      <c r="AY287" s="3" t="s">
        <v>127</v>
      </c>
      <c r="BE287" s="172" t="n">
        <f aca="false">IF(N287="základní",J287,0)</f>
        <v>0</v>
      </c>
      <c r="BF287" s="172" t="n">
        <f aca="false">IF(N287="snížená",J287,0)</f>
        <v>0</v>
      </c>
      <c r="BG287" s="172" t="n">
        <f aca="false">IF(N287="zákl. přenesená",J287,0)</f>
        <v>0</v>
      </c>
      <c r="BH287" s="172" t="n">
        <f aca="false">IF(N287="sníž. přenesená",J287,0)</f>
        <v>0</v>
      </c>
      <c r="BI287" s="172" t="n">
        <f aca="false">IF(N287="nulová",J287,0)</f>
        <v>0</v>
      </c>
      <c r="BJ287" s="3" t="s">
        <v>136</v>
      </c>
      <c r="BK287" s="172" t="n">
        <f aca="false">ROUND(I287*H287,2)</f>
        <v>0</v>
      </c>
      <c r="BL287" s="3" t="s">
        <v>209</v>
      </c>
      <c r="BM287" s="171" t="s">
        <v>589</v>
      </c>
    </row>
    <row r="288" s="173" customFormat="true" ht="12.8" hidden="false" customHeight="false" outlineLevel="0" collapsed="false">
      <c r="B288" s="174"/>
      <c r="D288" s="175" t="s">
        <v>142</v>
      </c>
      <c r="E288" s="176"/>
      <c r="F288" s="177" t="s">
        <v>144</v>
      </c>
      <c r="H288" s="178" t="n">
        <v>6</v>
      </c>
      <c r="I288" s="179"/>
      <c r="L288" s="174"/>
      <c r="M288" s="180"/>
      <c r="N288" s="181"/>
      <c r="O288" s="181"/>
      <c r="P288" s="181"/>
      <c r="Q288" s="181"/>
      <c r="R288" s="181"/>
      <c r="S288" s="181"/>
      <c r="T288" s="182"/>
      <c r="AT288" s="176" t="s">
        <v>142</v>
      </c>
      <c r="AU288" s="176" t="s">
        <v>136</v>
      </c>
      <c r="AV288" s="173" t="s">
        <v>136</v>
      </c>
      <c r="AW288" s="173" t="s">
        <v>31</v>
      </c>
      <c r="AX288" s="173" t="s">
        <v>80</v>
      </c>
      <c r="AY288" s="176" t="s">
        <v>127</v>
      </c>
    </row>
    <row r="289" s="27" customFormat="true" ht="37.8" hidden="false" customHeight="true" outlineLevel="0" collapsed="false">
      <c r="A289" s="22"/>
      <c r="B289" s="159"/>
      <c r="C289" s="160" t="s">
        <v>590</v>
      </c>
      <c r="D289" s="160" t="s">
        <v>130</v>
      </c>
      <c r="E289" s="161" t="s">
        <v>591</v>
      </c>
      <c r="F289" s="162" t="s">
        <v>592</v>
      </c>
      <c r="G289" s="163" t="s">
        <v>216</v>
      </c>
      <c r="H289" s="164" t="n">
        <v>1</v>
      </c>
      <c r="I289" s="165"/>
      <c r="J289" s="166" t="n">
        <f aca="false">ROUND(I289*H289,2)</f>
        <v>0</v>
      </c>
      <c r="K289" s="162"/>
      <c r="L289" s="23"/>
      <c r="M289" s="167"/>
      <c r="N289" s="168" t="s">
        <v>41</v>
      </c>
      <c r="O289" s="60"/>
      <c r="P289" s="169" t="n">
        <f aca="false">O289*H289</f>
        <v>0</v>
      </c>
      <c r="Q289" s="169" t="n">
        <v>0</v>
      </c>
      <c r="R289" s="169" t="n">
        <f aca="false">Q289*H289</f>
        <v>0</v>
      </c>
      <c r="S289" s="169" t="n">
        <v>0</v>
      </c>
      <c r="T289" s="170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1" t="s">
        <v>209</v>
      </c>
      <c r="AT289" s="171" t="s">
        <v>130</v>
      </c>
      <c r="AU289" s="171" t="s">
        <v>136</v>
      </c>
      <c r="AY289" s="3" t="s">
        <v>127</v>
      </c>
      <c r="BE289" s="172" t="n">
        <f aca="false">IF(N289="základní",J289,0)</f>
        <v>0</v>
      </c>
      <c r="BF289" s="172" t="n">
        <f aca="false">IF(N289="snížená",J289,0)</f>
        <v>0</v>
      </c>
      <c r="BG289" s="172" t="n">
        <f aca="false">IF(N289="zákl. přenesená",J289,0)</f>
        <v>0</v>
      </c>
      <c r="BH289" s="172" t="n">
        <f aca="false">IF(N289="sníž. přenesená",J289,0)</f>
        <v>0</v>
      </c>
      <c r="BI289" s="172" t="n">
        <f aca="false">IF(N289="nulová",J289,0)</f>
        <v>0</v>
      </c>
      <c r="BJ289" s="3" t="s">
        <v>136</v>
      </c>
      <c r="BK289" s="172" t="n">
        <f aca="false">ROUND(I289*H289,2)</f>
        <v>0</v>
      </c>
      <c r="BL289" s="3" t="s">
        <v>209</v>
      </c>
      <c r="BM289" s="171" t="s">
        <v>593</v>
      </c>
    </row>
    <row r="290" s="27" customFormat="true" ht="24.15" hidden="false" customHeight="true" outlineLevel="0" collapsed="false">
      <c r="A290" s="22"/>
      <c r="B290" s="159"/>
      <c r="C290" s="160" t="s">
        <v>594</v>
      </c>
      <c r="D290" s="160" t="s">
        <v>130</v>
      </c>
      <c r="E290" s="161" t="s">
        <v>595</v>
      </c>
      <c r="F290" s="162" t="s">
        <v>596</v>
      </c>
      <c r="G290" s="163" t="s">
        <v>342</v>
      </c>
      <c r="H290" s="192"/>
      <c r="I290" s="165"/>
      <c r="J290" s="166" t="n">
        <f aca="false">ROUND(I290*H290,2)</f>
        <v>0</v>
      </c>
      <c r="K290" s="162" t="s">
        <v>134</v>
      </c>
      <c r="L290" s="23"/>
      <c r="M290" s="167"/>
      <c r="N290" s="168" t="s">
        <v>41</v>
      </c>
      <c r="O290" s="60"/>
      <c r="P290" s="169" t="n">
        <f aca="false">O290*H290</f>
        <v>0</v>
      </c>
      <c r="Q290" s="169" t="n">
        <v>0</v>
      </c>
      <c r="R290" s="169" t="n">
        <f aca="false">Q290*H290</f>
        <v>0</v>
      </c>
      <c r="S290" s="169" t="n">
        <v>0</v>
      </c>
      <c r="T290" s="170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1" t="s">
        <v>209</v>
      </c>
      <c r="AT290" s="171" t="s">
        <v>130</v>
      </c>
      <c r="AU290" s="171" t="s">
        <v>136</v>
      </c>
      <c r="AY290" s="3" t="s">
        <v>127</v>
      </c>
      <c r="BE290" s="172" t="n">
        <f aca="false">IF(N290="základní",J290,0)</f>
        <v>0</v>
      </c>
      <c r="BF290" s="172" t="n">
        <f aca="false">IF(N290="snížená",J290,0)</f>
        <v>0</v>
      </c>
      <c r="BG290" s="172" t="n">
        <f aca="false">IF(N290="zákl. přenesená",J290,0)</f>
        <v>0</v>
      </c>
      <c r="BH290" s="172" t="n">
        <f aca="false">IF(N290="sníž. přenesená",J290,0)</f>
        <v>0</v>
      </c>
      <c r="BI290" s="172" t="n">
        <f aca="false">IF(N290="nulová",J290,0)</f>
        <v>0</v>
      </c>
      <c r="BJ290" s="3" t="s">
        <v>136</v>
      </c>
      <c r="BK290" s="172" t="n">
        <f aca="false">ROUND(I290*H290,2)</f>
        <v>0</v>
      </c>
      <c r="BL290" s="3" t="s">
        <v>209</v>
      </c>
      <c r="BM290" s="171" t="s">
        <v>597</v>
      </c>
    </row>
    <row r="291" s="145" customFormat="true" ht="22.8" hidden="false" customHeight="true" outlineLevel="0" collapsed="false">
      <c r="B291" s="146"/>
      <c r="D291" s="147" t="s">
        <v>74</v>
      </c>
      <c r="E291" s="157" t="s">
        <v>598</v>
      </c>
      <c r="F291" s="157" t="s">
        <v>599</v>
      </c>
      <c r="I291" s="149"/>
      <c r="J291" s="158" t="n">
        <f aca="false">BK291</f>
        <v>0</v>
      </c>
      <c r="L291" s="146"/>
      <c r="M291" s="151"/>
      <c r="N291" s="152"/>
      <c r="O291" s="152"/>
      <c r="P291" s="153" t="n">
        <f aca="false">SUM(P292:P308)</f>
        <v>0</v>
      </c>
      <c r="Q291" s="152"/>
      <c r="R291" s="153" t="n">
        <f aca="false">SUM(R292:R308)</f>
        <v>0.12059</v>
      </c>
      <c r="S291" s="152"/>
      <c r="T291" s="154" t="n">
        <f aca="false">SUM(T292:T308)</f>
        <v>0</v>
      </c>
      <c r="AR291" s="147" t="s">
        <v>136</v>
      </c>
      <c r="AT291" s="155" t="s">
        <v>74</v>
      </c>
      <c r="AU291" s="155" t="s">
        <v>80</v>
      </c>
      <c r="AY291" s="147" t="s">
        <v>127</v>
      </c>
      <c r="BK291" s="156" t="n">
        <f aca="false">SUM(BK292:BK308)</f>
        <v>0</v>
      </c>
    </row>
    <row r="292" s="27" customFormat="true" ht="16.5" hidden="false" customHeight="true" outlineLevel="0" collapsed="false">
      <c r="A292" s="22"/>
      <c r="B292" s="159"/>
      <c r="C292" s="160" t="s">
        <v>600</v>
      </c>
      <c r="D292" s="160" t="s">
        <v>130</v>
      </c>
      <c r="E292" s="161" t="s">
        <v>601</v>
      </c>
      <c r="F292" s="162" t="s">
        <v>602</v>
      </c>
      <c r="G292" s="163" t="s">
        <v>133</v>
      </c>
      <c r="H292" s="164" t="n">
        <v>3</v>
      </c>
      <c r="I292" s="165"/>
      <c r="J292" s="166" t="n">
        <f aca="false">ROUND(I292*H292,2)</f>
        <v>0</v>
      </c>
      <c r="K292" s="162" t="s">
        <v>134</v>
      </c>
      <c r="L292" s="23"/>
      <c r="M292" s="167"/>
      <c r="N292" s="168" t="s">
        <v>41</v>
      </c>
      <c r="O292" s="60"/>
      <c r="P292" s="169" t="n">
        <f aca="false">O292*H292</f>
        <v>0</v>
      </c>
      <c r="Q292" s="169" t="n">
        <v>0</v>
      </c>
      <c r="R292" s="169" t="n">
        <f aca="false">Q292*H292</f>
        <v>0</v>
      </c>
      <c r="S292" s="169" t="n">
        <v>0</v>
      </c>
      <c r="T292" s="170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1" t="s">
        <v>209</v>
      </c>
      <c r="AT292" s="171" t="s">
        <v>130</v>
      </c>
      <c r="AU292" s="171" t="s">
        <v>136</v>
      </c>
      <c r="AY292" s="3" t="s">
        <v>127</v>
      </c>
      <c r="BE292" s="172" t="n">
        <f aca="false">IF(N292="základní",J292,0)</f>
        <v>0</v>
      </c>
      <c r="BF292" s="172" t="n">
        <f aca="false">IF(N292="snížená",J292,0)</f>
        <v>0</v>
      </c>
      <c r="BG292" s="172" t="n">
        <f aca="false">IF(N292="zákl. přenesená",J292,0)</f>
        <v>0</v>
      </c>
      <c r="BH292" s="172" t="n">
        <f aca="false">IF(N292="sníž. přenesená",J292,0)</f>
        <v>0</v>
      </c>
      <c r="BI292" s="172" t="n">
        <f aca="false">IF(N292="nulová",J292,0)</f>
        <v>0</v>
      </c>
      <c r="BJ292" s="3" t="s">
        <v>136</v>
      </c>
      <c r="BK292" s="172" t="n">
        <f aca="false">ROUND(I292*H292,2)</f>
        <v>0</v>
      </c>
      <c r="BL292" s="3" t="s">
        <v>209</v>
      </c>
      <c r="BM292" s="171" t="s">
        <v>603</v>
      </c>
    </row>
    <row r="293" s="27" customFormat="true" ht="16.5" hidden="false" customHeight="true" outlineLevel="0" collapsed="false">
      <c r="A293" s="22"/>
      <c r="B293" s="159"/>
      <c r="C293" s="160" t="s">
        <v>604</v>
      </c>
      <c r="D293" s="160" t="s">
        <v>130</v>
      </c>
      <c r="E293" s="161" t="s">
        <v>605</v>
      </c>
      <c r="F293" s="162" t="s">
        <v>606</v>
      </c>
      <c r="G293" s="163" t="s">
        <v>133</v>
      </c>
      <c r="H293" s="164" t="n">
        <v>3</v>
      </c>
      <c r="I293" s="165"/>
      <c r="J293" s="166" t="n">
        <f aca="false">ROUND(I293*H293,2)</f>
        <v>0</v>
      </c>
      <c r="K293" s="162" t="s">
        <v>134</v>
      </c>
      <c r="L293" s="23"/>
      <c r="M293" s="167"/>
      <c r="N293" s="168" t="s">
        <v>41</v>
      </c>
      <c r="O293" s="60"/>
      <c r="P293" s="169" t="n">
        <f aca="false">O293*H293</f>
        <v>0</v>
      </c>
      <c r="Q293" s="169" t="n">
        <v>0.0003</v>
      </c>
      <c r="R293" s="169" t="n">
        <f aca="false">Q293*H293</f>
        <v>0.0009</v>
      </c>
      <c r="S293" s="169" t="n">
        <v>0</v>
      </c>
      <c r="T293" s="170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1" t="s">
        <v>209</v>
      </c>
      <c r="AT293" s="171" t="s">
        <v>130</v>
      </c>
      <c r="AU293" s="171" t="s">
        <v>136</v>
      </c>
      <c r="AY293" s="3" t="s">
        <v>127</v>
      </c>
      <c r="BE293" s="172" t="n">
        <f aca="false">IF(N293="základní",J293,0)</f>
        <v>0</v>
      </c>
      <c r="BF293" s="172" t="n">
        <f aca="false">IF(N293="snížená",J293,0)</f>
        <v>0</v>
      </c>
      <c r="BG293" s="172" t="n">
        <f aca="false">IF(N293="zákl. přenesená",J293,0)</f>
        <v>0</v>
      </c>
      <c r="BH293" s="172" t="n">
        <f aca="false">IF(N293="sníž. přenesená",J293,0)</f>
        <v>0</v>
      </c>
      <c r="BI293" s="172" t="n">
        <f aca="false">IF(N293="nulová",J293,0)</f>
        <v>0</v>
      </c>
      <c r="BJ293" s="3" t="s">
        <v>136</v>
      </c>
      <c r="BK293" s="172" t="n">
        <f aca="false">ROUND(I293*H293,2)</f>
        <v>0</v>
      </c>
      <c r="BL293" s="3" t="s">
        <v>209</v>
      </c>
      <c r="BM293" s="171" t="s">
        <v>607</v>
      </c>
    </row>
    <row r="294" s="27" customFormat="true" ht="24.15" hidden="false" customHeight="true" outlineLevel="0" collapsed="false">
      <c r="A294" s="22"/>
      <c r="B294" s="159"/>
      <c r="C294" s="160" t="s">
        <v>608</v>
      </c>
      <c r="D294" s="160" t="s">
        <v>130</v>
      </c>
      <c r="E294" s="161" t="s">
        <v>609</v>
      </c>
      <c r="F294" s="162" t="s">
        <v>610</v>
      </c>
      <c r="G294" s="163" t="s">
        <v>133</v>
      </c>
      <c r="H294" s="164" t="n">
        <v>3</v>
      </c>
      <c r="I294" s="165"/>
      <c r="J294" s="166" t="n">
        <f aca="false">ROUND(I294*H294,2)</f>
        <v>0</v>
      </c>
      <c r="K294" s="162" t="s">
        <v>134</v>
      </c>
      <c r="L294" s="23"/>
      <c r="M294" s="167"/>
      <c r="N294" s="168" t="s">
        <v>41</v>
      </c>
      <c r="O294" s="60"/>
      <c r="P294" s="169" t="n">
        <f aca="false">O294*H294</f>
        <v>0</v>
      </c>
      <c r="Q294" s="169" t="n">
        <v>0</v>
      </c>
      <c r="R294" s="169" t="n">
        <f aca="false">Q294*H294</f>
        <v>0</v>
      </c>
      <c r="S294" s="169" t="n">
        <v>0</v>
      </c>
      <c r="T294" s="170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1" t="s">
        <v>209</v>
      </c>
      <c r="AT294" s="171" t="s">
        <v>130</v>
      </c>
      <c r="AU294" s="171" t="s">
        <v>136</v>
      </c>
      <c r="AY294" s="3" t="s">
        <v>127</v>
      </c>
      <c r="BE294" s="172" t="n">
        <f aca="false">IF(N294="základní",J294,0)</f>
        <v>0</v>
      </c>
      <c r="BF294" s="172" t="n">
        <f aca="false">IF(N294="snížená",J294,0)</f>
        <v>0</v>
      </c>
      <c r="BG294" s="172" t="n">
        <f aca="false">IF(N294="zákl. přenesená",J294,0)</f>
        <v>0</v>
      </c>
      <c r="BH294" s="172" t="n">
        <f aca="false">IF(N294="sníž. přenesená",J294,0)</f>
        <v>0</v>
      </c>
      <c r="BI294" s="172" t="n">
        <f aca="false">IF(N294="nulová",J294,0)</f>
        <v>0</v>
      </c>
      <c r="BJ294" s="3" t="s">
        <v>136</v>
      </c>
      <c r="BK294" s="172" t="n">
        <f aca="false">ROUND(I294*H294,2)</f>
        <v>0</v>
      </c>
      <c r="BL294" s="3" t="s">
        <v>209</v>
      </c>
      <c r="BM294" s="171" t="s">
        <v>611</v>
      </c>
    </row>
    <row r="295" s="27" customFormat="true" ht="21.75" hidden="false" customHeight="true" outlineLevel="0" collapsed="false">
      <c r="A295" s="22"/>
      <c r="B295" s="159"/>
      <c r="C295" s="160" t="s">
        <v>612</v>
      </c>
      <c r="D295" s="160" t="s">
        <v>130</v>
      </c>
      <c r="E295" s="161" t="s">
        <v>613</v>
      </c>
      <c r="F295" s="162" t="s">
        <v>614</v>
      </c>
      <c r="G295" s="163" t="s">
        <v>133</v>
      </c>
      <c r="H295" s="164" t="n">
        <v>5.9</v>
      </c>
      <c r="I295" s="165"/>
      <c r="J295" s="166" t="n">
        <f aca="false">ROUND(I295*H295,2)</f>
        <v>0</v>
      </c>
      <c r="K295" s="162" t="s">
        <v>134</v>
      </c>
      <c r="L295" s="23"/>
      <c r="M295" s="167"/>
      <c r="N295" s="168" t="s">
        <v>41</v>
      </c>
      <c r="O295" s="60"/>
      <c r="P295" s="169" t="n">
        <f aca="false">O295*H295</f>
        <v>0</v>
      </c>
      <c r="Q295" s="169" t="n">
        <v>0</v>
      </c>
      <c r="R295" s="169" t="n">
        <f aca="false">Q295*H295</f>
        <v>0</v>
      </c>
      <c r="S295" s="169" t="n">
        <v>0</v>
      </c>
      <c r="T295" s="170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1" t="s">
        <v>209</v>
      </c>
      <c r="AT295" s="171" t="s">
        <v>130</v>
      </c>
      <c r="AU295" s="171" t="s">
        <v>136</v>
      </c>
      <c r="AY295" s="3" t="s">
        <v>127</v>
      </c>
      <c r="BE295" s="172" t="n">
        <f aca="false">IF(N295="základní",J295,0)</f>
        <v>0</v>
      </c>
      <c r="BF295" s="172" t="n">
        <f aca="false">IF(N295="snížená",J295,0)</f>
        <v>0</v>
      </c>
      <c r="BG295" s="172" t="n">
        <f aca="false">IF(N295="zákl. přenesená",J295,0)</f>
        <v>0</v>
      </c>
      <c r="BH295" s="172" t="n">
        <f aca="false">IF(N295="sníž. přenesená",J295,0)</f>
        <v>0</v>
      </c>
      <c r="BI295" s="172" t="n">
        <f aca="false">IF(N295="nulová",J295,0)</f>
        <v>0</v>
      </c>
      <c r="BJ295" s="3" t="s">
        <v>136</v>
      </c>
      <c r="BK295" s="172" t="n">
        <f aca="false">ROUND(I295*H295,2)</f>
        <v>0</v>
      </c>
      <c r="BL295" s="3" t="s">
        <v>209</v>
      </c>
      <c r="BM295" s="171" t="s">
        <v>615</v>
      </c>
    </row>
    <row r="296" s="173" customFormat="true" ht="12.8" hidden="false" customHeight="false" outlineLevel="0" collapsed="false">
      <c r="B296" s="174"/>
      <c r="D296" s="175" t="s">
        <v>142</v>
      </c>
      <c r="E296" s="176"/>
      <c r="F296" s="177" t="s">
        <v>208</v>
      </c>
      <c r="H296" s="178" t="n">
        <v>5.9</v>
      </c>
      <c r="I296" s="179"/>
      <c r="L296" s="174"/>
      <c r="M296" s="180"/>
      <c r="N296" s="181"/>
      <c r="O296" s="181"/>
      <c r="P296" s="181"/>
      <c r="Q296" s="181"/>
      <c r="R296" s="181"/>
      <c r="S296" s="181"/>
      <c r="T296" s="182"/>
      <c r="AT296" s="176" t="s">
        <v>142</v>
      </c>
      <c r="AU296" s="176" t="s">
        <v>136</v>
      </c>
      <c r="AV296" s="173" t="s">
        <v>136</v>
      </c>
      <c r="AW296" s="173" t="s">
        <v>31</v>
      </c>
      <c r="AX296" s="173" t="s">
        <v>80</v>
      </c>
      <c r="AY296" s="176" t="s">
        <v>127</v>
      </c>
    </row>
    <row r="297" s="27" customFormat="true" ht="21.75" hidden="false" customHeight="true" outlineLevel="0" collapsed="false">
      <c r="A297" s="22"/>
      <c r="B297" s="159"/>
      <c r="C297" s="160" t="s">
        <v>616</v>
      </c>
      <c r="D297" s="160" t="s">
        <v>130</v>
      </c>
      <c r="E297" s="161" t="s">
        <v>617</v>
      </c>
      <c r="F297" s="162" t="s">
        <v>618</v>
      </c>
      <c r="G297" s="163" t="s">
        <v>133</v>
      </c>
      <c r="H297" s="164" t="n">
        <v>3</v>
      </c>
      <c r="I297" s="165"/>
      <c r="J297" s="166" t="n">
        <f aca="false">ROUND(I297*H297,2)</f>
        <v>0</v>
      </c>
      <c r="K297" s="162" t="s">
        <v>134</v>
      </c>
      <c r="L297" s="23"/>
      <c r="M297" s="167"/>
      <c r="N297" s="168" t="s">
        <v>41</v>
      </c>
      <c r="O297" s="60"/>
      <c r="P297" s="169" t="n">
        <f aca="false">O297*H297</f>
        <v>0</v>
      </c>
      <c r="Q297" s="169" t="n">
        <v>0.00455</v>
      </c>
      <c r="R297" s="169" t="n">
        <f aca="false">Q297*H297</f>
        <v>0.01365</v>
      </c>
      <c r="S297" s="169" t="n">
        <v>0</v>
      </c>
      <c r="T297" s="170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1" t="s">
        <v>209</v>
      </c>
      <c r="AT297" s="171" t="s">
        <v>130</v>
      </c>
      <c r="AU297" s="171" t="s">
        <v>136</v>
      </c>
      <c r="AY297" s="3" t="s">
        <v>127</v>
      </c>
      <c r="BE297" s="172" t="n">
        <f aca="false">IF(N297="základní",J297,0)</f>
        <v>0</v>
      </c>
      <c r="BF297" s="172" t="n">
        <f aca="false">IF(N297="snížená",J297,0)</f>
        <v>0</v>
      </c>
      <c r="BG297" s="172" t="n">
        <f aca="false">IF(N297="zákl. přenesená",J297,0)</f>
        <v>0</v>
      </c>
      <c r="BH297" s="172" t="n">
        <f aca="false">IF(N297="sníž. přenesená",J297,0)</f>
        <v>0</v>
      </c>
      <c r="BI297" s="172" t="n">
        <f aca="false">IF(N297="nulová",J297,0)</f>
        <v>0</v>
      </c>
      <c r="BJ297" s="3" t="s">
        <v>136</v>
      </c>
      <c r="BK297" s="172" t="n">
        <f aca="false">ROUND(I297*H297,2)</f>
        <v>0</v>
      </c>
      <c r="BL297" s="3" t="s">
        <v>209</v>
      </c>
      <c r="BM297" s="171" t="s">
        <v>619</v>
      </c>
    </row>
    <row r="298" s="27" customFormat="true" ht="37.8" hidden="false" customHeight="true" outlineLevel="0" collapsed="false">
      <c r="A298" s="22"/>
      <c r="B298" s="159"/>
      <c r="C298" s="160" t="s">
        <v>620</v>
      </c>
      <c r="D298" s="160" t="s">
        <v>130</v>
      </c>
      <c r="E298" s="161" t="s">
        <v>621</v>
      </c>
      <c r="F298" s="162" t="s">
        <v>622</v>
      </c>
      <c r="G298" s="163" t="s">
        <v>140</v>
      </c>
      <c r="H298" s="164" t="n">
        <v>2.2</v>
      </c>
      <c r="I298" s="165"/>
      <c r="J298" s="166" t="n">
        <f aca="false">ROUND(I298*H298,2)</f>
        <v>0</v>
      </c>
      <c r="K298" s="162" t="s">
        <v>134</v>
      </c>
      <c r="L298" s="23"/>
      <c r="M298" s="167"/>
      <c r="N298" s="168" t="s">
        <v>41</v>
      </c>
      <c r="O298" s="60"/>
      <c r="P298" s="169" t="n">
        <f aca="false">O298*H298</f>
        <v>0</v>
      </c>
      <c r="Q298" s="169" t="n">
        <v>0.00074</v>
      </c>
      <c r="R298" s="169" t="n">
        <f aca="false">Q298*H298</f>
        <v>0.001628</v>
      </c>
      <c r="S298" s="169" t="n">
        <v>0</v>
      </c>
      <c r="T298" s="170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1" t="s">
        <v>209</v>
      </c>
      <c r="AT298" s="171" t="s">
        <v>130</v>
      </c>
      <c r="AU298" s="171" t="s">
        <v>136</v>
      </c>
      <c r="AY298" s="3" t="s">
        <v>127</v>
      </c>
      <c r="BE298" s="172" t="n">
        <f aca="false">IF(N298="základní",J298,0)</f>
        <v>0</v>
      </c>
      <c r="BF298" s="172" t="n">
        <f aca="false">IF(N298="snížená",J298,0)</f>
        <v>0</v>
      </c>
      <c r="BG298" s="172" t="n">
        <f aca="false">IF(N298="zákl. přenesená",J298,0)</f>
        <v>0</v>
      </c>
      <c r="BH298" s="172" t="n">
        <f aca="false">IF(N298="sníž. přenesená",J298,0)</f>
        <v>0</v>
      </c>
      <c r="BI298" s="172" t="n">
        <f aca="false">IF(N298="nulová",J298,0)</f>
        <v>0</v>
      </c>
      <c r="BJ298" s="3" t="s">
        <v>136</v>
      </c>
      <c r="BK298" s="172" t="n">
        <f aca="false">ROUND(I298*H298,2)</f>
        <v>0</v>
      </c>
      <c r="BL298" s="3" t="s">
        <v>209</v>
      </c>
      <c r="BM298" s="171" t="s">
        <v>623</v>
      </c>
    </row>
    <row r="299" s="27" customFormat="true" ht="37.8" hidden="false" customHeight="true" outlineLevel="0" collapsed="false">
      <c r="A299" s="22"/>
      <c r="B299" s="159"/>
      <c r="C299" s="193" t="s">
        <v>624</v>
      </c>
      <c r="D299" s="193" t="s">
        <v>347</v>
      </c>
      <c r="E299" s="194" t="s">
        <v>625</v>
      </c>
      <c r="F299" s="195" t="s">
        <v>626</v>
      </c>
      <c r="G299" s="196" t="s">
        <v>133</v>
      </c>
      <c r="H299" s="197" t="n">
        <v>0.396</v>
      </c>
      <c r="I299" s="198"/>
      <c r="J299" s="199" t="n">
        <f aca="false">ROUND(I299*H299,2)</f>
        <v>0</v>
      </c>
      <c r="K299" s="195" t="s">
        <v>134</v>
      </c>
      <c r="L299" s="200"/>
      <c r="M299" s="201"/>
      <c r="N299" s="202" t="s">
        <v>41</v>
      </c>
      <c r="O299" s="60"/>
      <c r="P299" s="169" t="n">
        <f aca="false">O299*H299</f>
        <v>0</v>
      </c>
      <c r="Q299" s="169" t="n">
        <v>0.022</v>
      </c>
      <c r="R299" s="169" t="n">
        <f aca="false">Q299*H299</f>
        <v>0.008712</v>
      </c>
      <c r="S299" s="169" t="n">
        <v>0</v>
      </c>
      <c r="T299" s="170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1" t="s">
        <v>282</v>
      </c>
      <c r="AT299" s="171" t="s">
        <v>347</v>
      </c>
      <c r="AU299" s="171" t="s">
        <v>136</v>
      </c>
      <c r="AY299" s="3" t="s">
        <v>127</v>
      </c>
      <c r="BE299" s="172" t="n">
        <f aca="false">IF(N299="základní",J299,0)</f>
        <v>0</v>
      </c>
      <c r="BF299" s="172" t="n">
        <f aca="false">IF(N299="snížená",J299,0)</f>
        <v>0</v>
      </c>
      <c r="BG299" s="172" t="n">
        <f aca="false">IF(N299="zákl. přenesená",J299,0)</f>
        <v>0</v>
      </c>
      <c r="BH299" s="172" t="n">
        <f aca="false">IF(N299="sníž. přenesená",J299,0)</f>
        <v>0</v>
      </c>
      <c r="BI299" s="172" t="n">
        <f aca="false">IF(N299="nulová",J299,0)</f>
        <v>0</v>
      </c>
      <c r="BJ299" s="3" t="s">
        <v>136</v>
      </c>
      <c r="BK299" s="172" t="n">
        <f aca="false">ROUND(I299*H299,2)</f>
        <v>0</v>
      </c>
      <c r="BL299" s="3" t="s">
        <v>209</v>
      </c>
      <c r="BM299" s="171" t="s">
        <v>627</v>
      </c>
    </row>
    <row r="300" s="173" customFormat="true" ht="12.8" hidden="false" customHeight="false" outlineLevel="0" collapsed="false">
      <c r="B300" s="174"/>
      <c r="D300" s="175" t="s">
        <v>142</v>
      </c>
      <c r="E300" s="176"/>
      <c r="F300" s="177" t="s">
        <v>628</v>
      </c>
      <c r="H300" s="178" t="n">
        <v>0.396</v>
      </c>
      <c r="I300" s="179"/>
      <c r="L300" s="174"/>
      <c r="M300" s="180"/>
      <c r="N300" s="181"/>
      <c r="O300" s="181"/>
      <c r="P300" s="181"/>
      <c r="Q300" s="181"/>
      <c r="R300" s="181"/>
      <c r="S300" s="181"/>
      <c r="T300" s="182"/>
      <c r="AT300" s="176" t="s">
        <v>142</v>
      </c>
      <c r="AU300" s="176" t="s">
        <v>136</v>
      </c>
      <c r="AV300" s="173" t="s">
        <v>136</v>
      </c>
      <c r="AW300" s="173" t="s">
        <v>31</v>
      </c>
      <c r="AX300" s="173" t="s">
        <v>80</v>
      </c>
      <c r="AY300" s="176" t="s">
        <v>127</v>
      </c>
    </row>
    <row r="301" s="27" customFormat="true" ht="33" hidden="false" customHeight="true" outlineLevel="0" collapsed="false">
      <c r="A301" s="22"/>
      <c r="B301" s="159"/>
      <c r="C301" s="160" t="s">
        <v>629</v>
      </c>
      <c r="D301" s="160" t="s">
        <v>130</v>
      </c>
      <c r="E301" s="161" t="s">
        <v>630</v>
      </c>
      <c r="F301" s="162" t="s">
        <v>631</v>
      </c>
      <c r="G301" s="163" t="s">
        <v>133</v>
      </c>
      <c r="H301" s="164" t="n">
        <v>3</v>
      </c>
      <c r="I301" s="165"/>
      <c r="J301" s="166" t="n">
        <f aca="false">ROUND(I301*H301,2)</f>
        <v>0</v>
      </c>
      <c r="K301" s="162" t="s">
        <v>134</v>
      </c>
      <c r="L301" s="23"/>
      <c r="M301" s="167"/>
      <c r="N301" s="168" t="s">
        <v>41</v>
      </c>
      <c r="O301" s="60"/>
      <c r="P301" s="169" t="n">
        <f aca="false">O301*H301</f>
        <v>0</v>
      </c>
      <c r="Q301" s="169" t="n">
        <v>0.006</v>
      </c>
      <c r="R301" s="169" t="n">
        <f aca="false">Q301*H301</f>
        <v>0.018</v>
      </c>
      <c r="S301" s="169" t="n">
        <v>0</v>
      </c>
      <c r="T301" s="170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1" t="s">
        <v>209</v>
      </c>
      <c r="AT301" s="171" t="s">
        <v>130</v>
      </c>
      <c r="AU301" s="171" t="s">
        <v>136</v>
      </c>
      <c r="AY301" s="3" t="s">
        <v>127</v>
      </c>
      <c r="BE301" s="172" t="n">
        <f aca="false">IF(N301="základní",J301,0)</f>
        <v>0</v>
      </c>
      <c r="BF301" s="172" t="n">
        <f aca="false">IF(N301="snížená",J301,0)</f>
        <v>0</v>
      </c>
      <c r="BG301" s="172" t="n">
        <f aca="false">IF(N301="zákl. přenesená",J301,0)</f>
        <v>0</v>
      </c>
      <c r="BH301" s="172" t="n">
        <f aca="false">IF(N301="sníž. přenesená",J301,0)</f>
        <v>0</v>
      </c>
      <c r="BI301" s="172" t="n">
        <f aca="false">IF(N301="nulová",J301,0)</f>
        <v>0</v>
      </c>
      <c r="BJ301" s="3" t="s">
        <v>136</v>
      </c>
      <c r="BK301" s="172" t="n">
        <f aca="false">ROUND(I301*H301,2)</f>
        <v>0</v>
      </c>
      <c r="BL301" s="3" t="s">
        <v>209</v>
      </c>
      <c r="BM301" s="171" t="s">
        <v>632</v>
      </c>
    </row>
    <row r="302" s="27" customFormat="true" ht="24.15" hidden="false" customHeight="true" outlineLevel="0" collapsed="false">
      <c r="A302" s="22"/>
      <c r="B302" s="159"/>
      <c r="C302" s="193" t="s">
        <v>633</v>
      </c>
      <c r="D302" s="193" t="s">
        <v>347</v>
      </c>
      <c r="E302" s="194" t="s">
        <v>634</v>
      </c>
      <c r="F302" s="195" t="s">
        <v>635</v>
      </c>
      <c r="G302" s="196" t="s">
        <v>133</v>
      </c>
      <c r="H302" s="197" t="n">
        <v>3.3</v>
      </c>
      <c r="I302" s="198"/>
      <c r="J302" s="199" t="n">
        <f aca="false">ROUND(I302*H302,2)</f>
        <v>0</v>
      </c>
      <c r="K302" s="195" t="s">
        <v>134</v>
      </c>
      <c r="L302" s="200"/>
      <c r="M302" s="201"/>
      <c r="N302" s="202" t="s">
        <v>41</v>
      </c>
      <c r="O302" s="60"/>
      <c r="P302" s="169" t="n">
        <f aca="false">O302*H302</f>
        <v>0</v>
      </c>
      <c r="Q302" s="169" t="n">
        <v>0.022</v>
      </c>
      <c r="R302" s="169" t="n">
        <f aca="false">Q302*H302</f>
        <v>0.0726</v>
      </c>
      <c r="S302" s="169" t="n">
        <v>0</v>
      </c>
      <c r="T302" s="170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1" t="s">
        <v>282</v>
      </c>
      <c r="AT302" s="171" t="s">
        <v>347</v>
      </c>
      <c r="AU302" s="171" t="s">
        <v>136</v>
      </c>
      <c r="AY302" s="3" t="s">
        <v>127</v>
      </c>
      <c r="BE302" s="172" t="n">
        <f aca="false">IF(N302="základní",J302,0)</f>
        <v>0</v>
      </c>
      <c r="BF302" s="172" t="n">
        <f aca="false">IF(N302="snížená",J302,0)</f>
        <v>0</v>
      </c>
      <c r="BG302" s="172" t="n">
        <f aca="false">IF(N302="zákl. přenesená",J302,0)</f>
        <v>0</v>
      </c>
      <c r="BH302" s="172" t="n">
        <f aca="false">IF(N302="sníž. přenesená",J302,0)</f>
        <v>0</v>
      </c>
      <c r="BI302" s="172" t="n">
        <f aca="false">IF(N302="nulová",J302,0)</f>
        <v>0</v>
      </c>
      <c r="BJ302" s="3" t="s">
        <v>136</v>
      </c>
      <c r="BK302" s="172" t="n">
        <f aca="false">ROUND(I302*H302,2)</f>
        <v>0</v>
      </c>
      <c r="BL302" s="3" t="s">
        <v>209</v>
      </c>
      <c r="BM302" s="171" t="s">
        <v>636</v>
      </c>
    </row>
    <row r="303" s="173" customFormat="true" ht="12.8" hidden="false" customHeight="false" outlineLevel="0" collapsed="false">
      <c r="B303" s="174"/>
      <c r="D303" s="175" t="s">
        <v>142</v>
      </c>
      <c r="F303" s="177" t="s">
        <v>637</v>
      </c>
      <c r="H303" s="178" t="n">
        <v>3.3</v>
      </c>
      <c r="I303" s="179"/>
      <c r="L303" s="174"/>
      <c r="M303" s="180"/>
      <c r="N303" s="181"/>
      <c r="O303" s="181"/>
      <c r="P303" s="181"/>
      <c r="Q303" s="181"/>
      <c r="R303" s="181"/>
      <c r="S303" s="181"/>
      <c r="T303" s="182"/>
      <c r="AT303" s="176" t="s">
        <v>142</v>
      </c>
      <c r="AU303" s="176" t="s">
        <v>136</v>
      </c>
      <c r="AV303" s="173" t="s">
        <v>136</v>
      </c>
      <c r="AW303" s="173" t="s">
        <v>2</v>
      </c>
      <c r="AX303" s="173" t="s">
        <v>80</v>
      </c>
      <c r="AY303" s="176" t="s">
        <v>127</v>
      </c>
    </row>
    <row r="304" s="27" customFormat="true" ht="33" hidden="false" customHeight="true" outlineLevel="0" collapsed="false">
      <c r="A304" s="22"/>
      <c r="B304" s="159"/>
      <c r="C304" s="160" t="s">
        <v>638</v>
      </c>
      <c r="D304" s="160" t="s">
        <v>130</v>
      </c>
      <c r="E304" s="161" t="s">
        <v>639</v>
      </c>
      <c r="F304" s="162" t="s">
        <v>640</v>
      </c>
      <c r="G304" s="163" t="s">
        <v>133</v>
      </c>
      <c r="H304" s="164" t="n">
        <v>3</v>
      </c>
      <c r="I304" s="165"/>
      <c r="J304" s="166" t="n">
        <f aca="false">ROUND(I304*H304,2)</f>
        <v>0</v>
      </c>
      <c r="K304" s="162" t="s">
        <v>134</v>
      </c>
      <c r="L304" s="23"/>
      <c r="M304" s="167"/>
      <c r="N304" s="168" t="s">
        <v>41</v>
      </c>
      <c r="O304" s="60"/>
      <c r="P304" s="169" t="n">
        <f aca="false">O304*H304</f>
        <v>0</v>
      </c>
      <c r="Q304" s="169" t="n">
        <v>0</v>
      </c>
      <c r="R304" s="169" t="n">
        <f aca="false">Q304*H304</f>
        <v>0</v>
      </c>
      <c r="S304" s="169" t="n">
        <v>0</v>
      </c>
      <c r="T304" s="170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1" t="s">
        <v>209</v>
      </c>
      <c r="AT304" s="171" t="s">
        <v>130</v>
      </c>
      <c r="AU304" s="171" t="s">
        <v>136</v>
      </c>
      <c r="AY304" s="3" t="s">
        <v>127</v>
      </c>
      <c r="BE304" s="172" t="n">
        <f aca="false">IF(N304="základní",J304,0)</f>
        <v>0</v>
      </c>
      <c r="BF304" s="172" t="n">
        <f aca="false">IF(N304="snížená",J304,0)</f>
        <v>0</v>
      </c>
      <c r="BG304" s="172" t="n">
        <f aca="false">IF(N304="zákl. přenesená",J304,0)</f>
        <v>0</v>
      </c>
      <c r="BH304" s="172" t="n">
        <f aca="false">IF(N304="sníž. přenesená",J304,0)</f>
        <v>0</v>
      </c>
      <c r="BI304" s="172" t="n">
        <f aca="false">IF(N304="nulová",J304,0)</f>
        <v>0</v>
      </c>
      <c r="BJ304" s="3" t="s">
        <v>136</v>
      </c>
      <c r="BK304" s="172" t="n">
        <f aca="false">ROUND(I304*H304,2)</f>
        <v>0</v>
      </c>
      <c r="BL304" s="3" t="s">
        <v>209</v>
      </c>
      <c r="BM304" s="171" t="s">
        <v>641</v>
      </c>
    </row>
    <row r="305" s="27" customFormat="true" ht="24.15" hidden="false" customHeight="true" outlineLevel="0" collapsed="false">
      <c r="A305" s="22"/>
      <c r="B305" s="159"/>
      <c r="C305" s="160" t="s">
        <v>642</v>
      </c>
      <c r="D305" s="160" t="s">
        <v>130</v>
      </c>
      <c r="E305" s="161" t="s">
        <v>643</v>
      </c>
      <c r="F305" s="162" t="s">
        <v>644</v>
      </c>
      <c r="G305" s="163" t="s">
        <v>133</v>
      </c>
      <c r="H305" s="164" t="n">
        <v>3.4</v>
      </c>
      <c r="I305" s="165"/>
      <c r="J305" s="166" t="n">
        <f aca="false">ROUND(I305*H305,2)</f>
        <v>0</v>
      </c>
      <c r="K305" s="162" t="s">
        <v>134</v>
      </c>
      <c r="L305" s="23"/>
      <c r="M305" s="167"/>
      <c r="N305" s="168" t="s">
        <v>41</v>
      </c>
      <c r="O305" s="60"/>
      <c r="P305" s="169" t="n">
        <f aca="false">O305*H305</f>
        <v>0</v>
      </c>
      <c r="Q305" s="169" t="n">
        <v>0.0015</v>
      </c>
      <c r="R305" s="169" t="n">
        <f aca="false">Q305*H305</f>
        <v>0.0051</v>
      </c>
      <c r="S305" s="169" t="n">
        <v>0</v>
      </c>
      <c r="T305" s="170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1" t="s">
        <v>209</v>
      </c>
      <c r="AT305" s="171" t="s">
        <v>130</v>
      </c>
      <c r="AU305" s="171" t="s">
        <v>136</v>
      </c>
      <c r="AY305" s="3" t="s">
        <v>127</v>
      </c>
      <c r="BE305" s="172" t="n">
        <f aca="false">IF(N305="základní",J305,0)</f>
        <v>0</v>
      </c>
      <c r="BF305" s="172" t="n">
        <f aca="false">IF(N305="snížená",J305,0)</f>
        <v>0</v>
      </c>
      <c r="BG305" s="172" t="n">
        <f aca="false">IF(N305="zákl. přenesená",J305,0)</f>
        <v>0</v>
      </c>
      <c r="BH305" s="172" t="n">
        <f aca="false">IF(N305="sníž. přenesená",J305,0)</f>
        <v>0</v>
      </c>
      <c r="BI305" s="172" t="n">
        <f aca="false">IF(N305="nulová",J305,0)</f>
        <v>0</v>
      </c>
      <c r="BJ305" s="3" t="s">
        <v>136</v>
      </c>
      <c r="BK305" s="172" t="n">
        <f aca="false">ROUND(I305*H305,2)</f>
        <v>0</v>
      </c>
      <c r="BL305" s="3" t="s">
        <v>209</v>
      </c>
      <c r="BM305" s="171" t="s">
        <v>645</v>
      </c>
    </row>
    <row r="306" s="173" customFormat="true" ht="12.8" hidden="false" customHeight="false" outlineLevel="0" collapsed="false">
      <c r="B306" s="174"/>
      <c r="D306" s="175" t="s">
        <v>142</v>
      </c>
      <c r="E306" s="176"/>
      <c r="F306" s="177" t="s">
        <v>646</v>
      </c>
      <c r="H306" s="178" t="n">
        <v>3.4</v>
      </c>
      <c r="I306" s="179"/>
      <c r="L306" s="174"/>
      <c r="M306" s="180"/>
      <c r="N306" s="181"/>
      <c r="O306" s="181"/>
      <c r="P306" s="181"/>
      <c r="Q306" s="181"/>
      <c r="R306" s="181"/>
      <c r="S306" s="181"/>
      <c r="T306" s="182"/>
      <c r="AT306" s="176" t="s">
        <v>142</v>
      </c>
      <c r="AU306" s="176" t="s">
        <v>136</v>
      </c>
      <c r="AV306" s="173" t="s">
        <v>136</v>
      </c>
      <c r="AW306" s="173" t="s">
        <v>31</v>
      </c>
      <c r="AX306" s="173" t="s">
        <v>80</v>
      </c>
      <c r="AY306" s="176" t="s">
        <v>127</v>
      </c>
    </row>
    <row r="307" s="27" customFormat="true" ht="16.5" hidden="false" customHeight="true" outlineLevel="0" collapsed="false">
      <c r="A307" s="22"/>
      <c r="B307" s="159"/>
      <c r="C307" s="160" t="s">
        <v>647</v>
      </c>
      <c r="D307" s="160" t="s">
        <v>130</v>
      </c>
      <c r="E307" s="161" t="s">
        <v>648</v>
      </c>
      <c r="F307" s="162" t="s">
        <v>649</v>
      </c>
      <c r="G307" s="163" t="s">
        <v>140</v>
      </c>
      <c r="H307" s="164" t="n">
        <v>2.2</v>
      </c>
      <c r="I307" s="165"/>
      <c r="J307" s="166" t="n">
        <f aca="false">ROUND(I307*H307,2)</f>
        <v>0</v>
      </c>
      <c r="K307" s="162" t="s">
        <v>134</v>
      </c>
      <c r="L307" s="23"/>
      <c r="M307" s="167"/>
      <c r="N307" s="168" t="s">
        <v>41</v>
      </c>
      <c r="O307" s="60"/>
      <c r="P307" s="169" t="n">
        <f aca="false">O307*H307</f>
        <v>0</v>
      </c>
      <c r="Q307" s="169" t="n">
        <v>0</v>
      </c>
      <c r="R307" s="169" t="n">
        <f aca="false">Q307*H307</f>
        <v>0</v>
      </c>
      <c r="S307" s="169" t="n">
        <v>0</v>
      </c>
      <c r="T307" s="170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1" t="s">
        <v>209</v>
      </c>
      <c r="AT307" s="171" t="s">
        <v>130</v>
      </c>
      <c r="AU307" s="171" t="s">
        <v>136</v>
      </c>
      <c r="AY307" s="3" t="s">
        <v>127</v>
      </c>
      <c r="BE307" s="172" t="n">
        <f aca="false">IF(N307="základní",J307,0)</f>
        <v>0</v>
      </c>
      <c r="BF307" s="172" t="n">
        <f aca="false">IF(N307="snížená",J307,0)</f>
        <v>0</v>
      </c>
      <c r="BG307" s="172" t="n">
        <f aca="false">IF(N307="zákl. přenesená",J307,0)</f>
        <v>0</v>
      </c>
      <c r="BH307" s="172" t="n">
        <f aca="false">IF(N307="sníž. přenesená",J307,0)</f>
        <v>0</v>
      </c>
      <c r="BI307" s="172" t="n">
        <f aca="false">IF(N307="nulová",J307,0)</f>
        <v>0</v>
      </c>
      <c r="BJ307" s="3" t="s">
        <v>136</v>
      </c>
      <c r="BK307" s="172" t="n">
        <f aca="false">ROUND(I307*H307,2)</f>
        <v>0</v>
      </c>
      <c r="BL307" s="3" t="s">
        <v>209</v>
      </c>
      <c r="BM307" s="171" t="s">
        <v>650</v>
      </c>
    </row>
    <row r="308" s="27" customFormat="true" ht="24.15" hidden="false" customHeight="true" outlineLevel="0" collapsed="false">
      <c r="A308" s="22"/>
      <c r="B308" s="159"/>
      <c r="C308" s="160" t="s">
        <v>651</v>
      </c>
      <c r="D308" s="160" t="s">
        <v>130</v>
      </c>
      <c r="E308" s="161" t="s">
        <v>652</v>
      </c>
      <c r="F308" s="162" t="s">
        <v>653</v>
      </c>
      <c r="G308" s="163" t="s">
        <v>342</v>
      </c>
      <c r="H308" s="192"/>
      <c r="I308" s="165"/>
      <c r="J308" s="166" t="n">
        <f aca="false">ROUND(I308*H308,2)</f>
        <v>0</v>
      </c>
      <c r="K308" s="162" t="s">
        <v>134</v>
      </c>
      <c r="L308" s="23"/>
      <c r="M308" s="167"/>
      <c r="N308" s="168" t="s">
        <v>41</v>
      </c>
      <c r="O308" s="60"/>
      <c r="P308" s="169" t="n">
        <f aca="false">O308*H308</f>
        <v>0</v>
      </c>
      <c r="Q308" s="169" t="n">
        <v>0</v>
      </c>
      <c r="R308" s="169" t="n">
        <f aca="false">Q308*H308</f>
        <v>0</v>
      </c>
      <c r="S308" s="169" t="n">
        <v>0</v>
      </c>
      <c r="T308" s="170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1" t="s">
        <v>209</v>
      </c>
      <c r="AT308" s="171" t="s">
        <v>130</v>
      </c>
      <c r="AU308" s="171" t="s">
        <v>136</v>
      </c>
      <c r="AY308" s="3" t="s">
        <v>127</v>
      </c>
      <c r="BE308" s="172" t="n">
        <f aca="false">IF(N308="základní",J308,0)</f>
        <v>0</v>
      </c>
      <c r="BF308" s="172" t="n">
        <f aca="false">IF(N308="snížená",J308,0)</f>
        <v>0</v>
      </c>
      <c r="BG308" s="172" t="n">
        <f aca="false">IF(N308="zákl. přenesená",J308,0)</f>
        <v>0</v>
      </c>
      <c r="BH308" s="172" t="n">
        <f aca="false">IF(N308="sníž. přenesená",J308,0)</f>
        <v>0</v>
      </c>
      <c r="BI308" s="172" t="n">
        <f aca="false">IF(N308="nulová",J308,0)</f>
        <v>0</v>
      </c>
      <c r="BJ308" s="3" t="s">
        <v>136</v>
      </c>
      <c r="BK308" s="172" t="n">
        <f aca="false">ROUND(I308*H308,2)</f>
        <v>0</v>
      </c>
      <c r="BL308" s="3" t="s">
        <v>209</v>
      </c>
      <c r="BM308" s="171" t="s">
        <v>654</v>
      </c>
    </row>
    <row r="309" s="145" customFormat="true" ht="22.8" hidden="false" customHeight="true" outlineLevel="0" collapsed="false">
      <c r="B309" s="146"/>
      <c r="D309" s="147" t="s">
        <v>74</v>
      </c>
      <c r="E309" s="157" t="s">
        <v>655</v>
      </c>
      <c r="F309" s="157" t="s">
        <v>656</v>
      </c>
      <c r="I309" s="149"/>
      <c r="J309" s="158" t="n">
        <f aca="false">BK309</f>
        <v>0</v>
      </c>
      <c r="L309" s="146"/>
      <c r="M309" s="151"/>
      <c r="N309" s="152"/>
      <c r="O309" s="152"/>
      <c r="P309" s="153" t="n">
        <f aca="false">SUM(P310:P328)</f>
        <v>0</v>
      </c>
      <c r="Q309" s="152"/>
      <c r="R309" s="153" t="n">
        <f aca="false">SUM(R310:R328)</f>
        <v>0.6755405</v>
      </c>
      <c r="S309" s="152"/>
      <c r="T309" s="154" t="n">
        <f aca="false">SUM(T310:T328)</f>
        <v>0.17637</v>
      </c>
      <c r="AR309" s="147" t="s">
        <v>136</v>
      </c>
      <c r="AT309" s="155" t="s">
        <v>74</v>
      </c>
      <c r="AU309" s="155" t="s">
        <v>80</v>
      </c>
      <c r="AY309" s="147" t="s">
        <v>127</v>
      </c>
      <c r="BK309" s="156" t="n">
        <f aca="false">SUM(BK310:BK328)</f>
        <v>0</v>
      </c>
    </row>
    <row r="310" s="27" customFormat="true" ht="24.15" hidden="false" customHeight="true" outlineLevel="0" collapsed="false">
      <c r="A310" s="22"/>
      <c r="B310" s="159"/>
      <c r="C310" s="160" t="s">
        <v>657</v>
      </c>
      <c r="D310" s="160" t="s">
        <v>130</v>
      </c>
      <c r="E310" s="161" t="s">
        <v>658</v>
      </c>
      <c r="F310" s="162" t="s">
        <v>659</v>
      </c>
      <c r="G310" s="163" t="s">
        <v>133</v>
      </c>
      <c r="H310" s="164" t="n">
        <v>62.4</v>
      </c>
      <c r="I310" s="165"/>
      <c r="J310" s="166" t="n">
        <f aca="false">ROUND(I310*H310,2)</f>
        <v>0</v>
      </c>
      <c r="K310" s="162" t="s">
        <v>134</v>
      </c>
      <c r="L310" s="23"/>
      <c r="M310" s="167"/>
      <c r="N310" s="168" t="s">
        <v>41</v>
      </c>
      <c r="O310" s="60"/>
      <c r="P310" s="169" t="n">
        <f aca="false">O310*H310</f>
        <v>0</v>
      </c>
      <c r="Q310" s="169" t="n">
        <v>0</v>
      </c>
      <c r="R310" s="169" t="n">
        <f aca="false">Q310*H310</f>
        <v>0</v>
      </c>
      <c r="S310" s="169" t="n">
        <v>0</v>
      </c>
      <c r="T310" s="170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1" t="s">
        <v>209</v>
      </c>
      <c r="AT310" s="171" t="s">
        <v>130</v>
      </c>
      <c r="AU310" s="171" t="s">
        <v>136</v>
      </c>
      <c r="AY310" s="3" t="s">
        <v>127</v>
      </c>
      <c r="BE310" s="172" t="n">
        <f aca="false">IF(N310="základní",J310,0)</f>
        <v>0</v>
      </c>
      <c r="BF310" s="172" t="n">
        <f aca="false">IF(N310="snížená",J310,0)</f>
        <v>0</v>
      </c>
      <c r="BG310" s="172" t="n">
        <f aca="false">IF(N310="zákl. přenesená",J310,0)</f>
        <v>0</v>
      </c>
      <c r="BH310" s="172" t="n">
        <f aca="false">IF(N310="sníž. přenesená",J310,0)</f>
        <v>0</v>
      </c>
      <c r="BI310" s="172" t="n">
        <f aca="false">IF(N310="nulová",J310,0)</f>
        <v>0</v>
      </c>
      <c r="BJ310" s="3" t="s">
        <v>136</v>
      </c>
      <c r="BK310" s="172" t="n">
        <f aca="false">ROUND(I310*H310,2)</f>
        <v>0</v>
      </c>
      <c r="BL310" s="3" t="s">
        <v>209</v>
      </c>
      <c r="BM310" s="171" t="s">
        <v>660</v>
      </c>
    </row>
    <row r="311" s="173" customFormat="true" ht="12.8" hidden="false" customHeight="false" outlineLevel="0" collapsed="false">
      <c r="B311" s="174"/>
      <c r="D311" s="175" t="s">
        <v>142</v>
      </c>
      <c r="E311" s="176"/>
      <c r="F311" s="177" t="s">
        <v>661</v>
      </c>
      <c r="H311" s="178" t="n">
        <v>62.4</v>
      </c>
      <c r="I311" s="179"/>
      <c r="L311" s="174"/>
      <c r="M311" s="180"/>
      <c r="N311" s="181"/>
      <c r="O311" s="181"/>
      <c r="P311" s="181"/>
      <c r="Q311" s="181"/>
      <c r="R311" s="181"/>
      <c r="S311" s="181"/>
      <c r="T311" s="182"/>
      <c r="AT311" s="176" t="s">
        <v>142</v>
      </c>
      <c r="AU311" s="176" t="s">
        <v>136</v>
      </c>
      <c r="AV311" s="173" t="s">
        <v>136</v>
      </c>
      <c r="AW311" s="173" t="s">
        <v>31</v>
      </c>
      <c r="AX311" s="173" t="s">
        <v>80</v>
      </c>
      <c r="AY311" s="176" t="s">
        <v>127</v>
      </c>
    </row>
    <row r="312" s="27" customFormat="true" ht="16.5" hidden="false" customHeight="true" outlineLevel="0" collapsed="false">
      <c r="A312" s="22"/>
      <c r="B312" s="159"/>
      <c r="C312" s="160" t="s">
        <v>662</v>
      </c>
      <c r="D312" s="160" t="s">
        <v>130</v>
      </c>
      <c r="E312" s="161" t="s">
        <v>663</v>
      </c>
      <c r="F312" s="162" t="s">
        <v>664</v>
      </c>
      <c r="G312" s="163" t="s">
        <v>133</v>
      </c>
      <c r="H312" s="164" t="n">
        <v>62.4</v>
      </c>
      <c r="I312" s="165"/>
      <c r="J312" s="166" t="n">
        <f aca="false">ROUND(I312*H312,2)</f>
        <v>0</v>
      </c>
      <c r="K312" s="162" t="s">
        <v>134</v>
      </c>
      <c r="L312" s="23"/>
      <c r="M312" s="167"/>
      <c r="N312" s="168" t="s">
        <v>41</v>
      </c>
      <c r="O312" s="60"/>
      <c r="P312" s="169" t="n">
        <f aca="false">O312*H312</f>
        <v>0</v>
      </c>
      <c r="Q312" s="169" t="n">
        <v>0</v>
      </c>
      <c r="R312" s="169" t="n">
        <f aca="false">Q312*H312</f>
        <v>0</v>
      </c>
      <c r="S312" s="169" t="n">
        <v>0</v>
      </c>
      <c r="T312" s="170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1" t="s">
        <v>209</v>
      </c>
      <c r="AT312" s="171" t="s">
        <v>130</v>
      </c>
      <c r="AU312" s="171" t="s">
        <v>136</v>
      </c>
      <c r="AY312" s="3" t="s">
        <v>127</v>
      </c>
      <c r="BE312" s="172" t="n">
        <f aca="false">IF(N312="základní",J312,0)</f>
        <v>0</v>
      </c>
      <c r="BF312" s="172" t="n">
        <f aca="false">IF(N312="snížená",J312,0)</f>
        <v>0</v>
      </c>
      <c r="BG312" s="172" t="n">
        <f aca="false">IF(N312="zákl. přenesená",J312,0)</f>
        <v>0</v>
      </c>
      <c r="BH312" s="172" t="n">
        <f aca="false">IF(N312="sníž. přenesená",J312,0)</f>
        <v>0</v>
      </c>
      <c r="BI312" s="172" t="n">
        <f aca="false">IF(N312="nulová",J312,0)</f>
        <v>0</v>
      </c>
      <c r="BJ312" s="3" t="s">
        <v>136</v>
      </c>
      <c r="BK312" s="172" t="n">
        <f aca="false">ROUND(I312*H312,2)</f>
        <v>0</v>
      </c>
      <c r="BL312" s="3" t="s">
        <v>209</v>
      </c>
      <c r="BM312" s="171" t="s">
        <v>665</v>
      </c>
    </row>
    <row r="313" s="27" customFormat="true" ht="24.15" hidden="false" customHeight="true" outlineLevel="0" collapsed="false">
      <c r="A313" s="22"/>
      <c r="B313" s="159"/>
      <c r="C313" s="160" t="s">
        <v>666</v>
      </c>
      <c r="D313" s="160" t="s">
        <v>130</v>
      </c>
      <c r="E313" s="161" t="s">
        <v>667</v>
      </c>
      <c r="F313" s="162" t="s">
        <v>668</v>
      </c>
      <c r="G313" s="163" t="s">
        <v>133</v>
      </c>
      <c r="H313" s="164" t="n">
        <v>62.4</v>
      </c>
      <c r="I313" s="165"/>
      <c r="J313" s="166" t="n">
        <f aca="false">ROUND(I313*H313,2)</f>
        <v>0</v>
      </c>
      <c r="K313" s="162" t="s">
        <v>134</v>
      </c>
      <c r="L313" s="23"/>
      <c r="M313" s="167"/>
      <c r="N313" s="168" t="s">
        <v>41</v>
      </c>
      <c r="O313" s="60"/>
      <c r="P313" s="169" t="n">
        <f aca="false">O313*H313</f>
        <v>0</v>
      </c>
      <c r="Q313" s="169" t="n">
        <v>3E-005</v>
      </c>
      <c r="R313" s="169" t="n">
        <f aca="false">Q313*H313</f>
        <v>0.001872</v>
      </c>
      <c r="S313" s="169" t="n">
        <v>0</v>
      </c>
      <c r="T313" s="170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1" t="s">
        <v>209</v>
      </c>
      <c r="AT313" s="171" t="s">
        <v>130</v>
      </c>
      <c r="AU313" s="171" t="s">
        <v>136</v>
      </c>
      <c r="AY313" s="3" t="s">
        <v>127</v>
      </c>
      <c r="BE313" s="172" t="n">
        <f aca="false">IF(N313="základní",J313,0)</f>
        <v>0</v>
      </c>
      <c r="BF313" s="172" t="n">
        <f aca="false">IF(N313="snížená",J313,0)</f>
        <v>0</v>
      </c>
      <c r="BG313" s="172" t="n">
        <f aca="false">IF(N313="zákl. přenesená",J313,0)</f>
        <v>0</v>
      </c>
      <c r="BH313" s="172" t="n">
        <f aca="false">IF(N313="sníž. přenesená",J313,0)</f>
        <v>0</v>
      </c>
      <c r="BI313" s="172" t="n">
        <f aca="false">IF(N313="nulová",J313,0)</f>
        <v>0</v>
      </c>
      <c r="BJ313" s="3" t="s">
        <v>136</v>
      </c>
      <c r="BK313" s="172" t="n">
        <f aca="false">ROUND(I313*H313,2)</f>
        <v>0</v>
      </c>
      <c r="BL313" s="3" t="s">
        <v>209</v>
      </c>
      <c r="BM313" s="171" t="s">
        <v>669</v>
      </c>
    </row>
    <row r="314" s="27" customFormat="true" ht="33" hidden="false" customHeight="true" outlineLevel="0" collapsed="false">
      <c r="A314" s="22"/>
      <c r="B314" s="159"/>
      <c r="C314" s="160" t="s">
        <v>670</v>
      </c>
      <c r="D314" s="160" t="s">
        <v>130</v>
      </c>
      <c r="E314" s="161" t="s">
        <v>671</v>
      </c>
      <c r="F314" s="162" t="s">
        <v>672</v>
      </c>
      <c r="G314" s="163" t="s">
        <v>133</v>
      </c>
      <c r="H314" s="164" t="n">
        <v>62.4</v>
      </c>
      <c r="I314" s="165"/>
      <c r="J314" s="166" t="n">
        <f aca="false">ROUND(I314*H314,2)</f>
        <v>0</v>
      </c>
      <c r="K314" s="162" t="s">
        <v>134</v>
      </c>
      <c r="L314" s="23"/>
      <c r="M314" s="167"/>
      <c r="N314" s="168" t="s">
        <v>41</v>
      </c>
      <c r="O314" s="60"/>
      <c r="P314" s="169" t="n">
        <f aca="false">O314*H314</f>
        <v>0</v>
      </c>
      <c r="Q314" s="169" t="n">
        <v>0.00758</v>
      </c>
      <c r="R314" s="169" t="n">
        <f aca="false">Q314*H314</f>
        <v>0.472992</v>
      </c>
      <c r="S314" s="169" t="n">
        <v>0</v>
      </c>
      <c r="T314" s="170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1" t="s">
        <v>209</v>
      </c>
      <c r="AT314" s="171" t="s">
        <v>130</v>
      </c>
      <c r="AU314" s="171" t="s">
        <v>136</v>
      </c>
      <c r="AY314" s="3" t="s">
        <v>127</v>
      </c>
      <c r="BE314" s="172" t="n">
        <f aca="false">IF(N314="základní",J314,0)</f>
        <v>0</v>
      </c>
      <c r="BF314" s="172" t="n">
        <f aca="false">IF(N314="snížená",J314,0)</f>
        <v>0</v>
      </c>
      <c r="BG314" s="172" t="n">
        <f aca="false">IF(N314="zákl. přenesená",J314,0)</f>
        <v>0</v>
      </c>
      <c r="BH314" s="172" t="n">
        <f aca="false">IF(N314="sníž. přenesená",J314,0)</f>
        <v>0</v>
      </c>
      <c r="BI314" s="172" t="n">
        <f aca="false">IF(N314="nulová",J314,0)</f>
        <v>0</v>
      </c>
      <c r="BJ314" s="3" t="s">
        <v>136</v>
      </c>
      <c r="BK314" s="172" t="n">
        <f aca="false">ROUND(I314*H314,2)</f>
        <v>0</v>
      </c>
      <c r="BL314" s="3" t="s">
        <v>209</v>
      </c>
      <c r="BM314" s="171" t="s">
        <v>673</v>
      </c>
    </row>
    <row r="315" s="27" customFormat="true" ht="24.15" hidden="false" customHeight="true" outlineLevel="0" collapsed="false">
      <c r="A315" s="22"/>
      <c r="B315" s="159"/>
      <c r="C315" s="160" t="s">
        <v>674</v>
      </c>
      <c r="D315" s="160" t="s">
        <v>130</v>
      </c>
      <c r="E315" s="161" t="s">
        <v>675</v>
      </c>
      <c r="F315" s="162" t="s">
        <v>676</v>
      </c>
      <c r="G315" s="163" t="s">
        <v>133</v>
      </c>
      <c r="H315" s="164" t="n">
        <v>62.4</v>
      </c>
      <c r="I315" s="165"/>
      <c r="J315" s="166" t="n">
        <f aca="false">ROUND(I315*H315,2)</f>
        <v>0</v>
      </c>
      <c r="K315" s="162" t="s">
        <v>134</v>
      </c>
      <c r="L315" s="23"/>
      <c r="M315" s="167"/>
      <c r="N315" s="168" t="s">
        <v>41</v>
      </c>
      <c r="O315" s="60"/>
      <c r="P315" s="169" t="n">
        <f aca="false">O315*H315</f>
        <v>0</v>
      </c>
      <c r="Q315" s="169" t="n">
        <v>0</v>
      </c>
      <c r="R315" s="169" t="n">
        <f aca="false">Q315*H315</f>
        <v>0</v>
      </c>
      <c r="S315" s="169" t="n">
        <v>0.0025</v>
      </c>
      <c r="T315" s="170" t="n">
        <f aca="false">S315*H315</f>
        <v>0.156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1" t="s">
        <v>209</v>
      </c>
      <c r="AT315" s="171" t="s">
        <v>130</v>
      </c>
      <c r="AU315" s="171" t="s">
        <v>136</v>
      </c>
      <c r="AY315" s="3" t="s">
        <v>127</v>
      </c>
      <c r="BE315" s="172" t="n">
        <f aca="false">IF(N315="základní",J315,0)</f>
        <v>0</v>
      </c>
      <c r="BF315" s="172" t="n">
        <f aca="false">IF(N315="snížená",J315,0)</f>
        <v>0</v>
      </c>
      <c r="BG315" s="172" t="n">
        <f aca="false">IF(N315="zákl. přenesená",J315,0)</f>
        <v>0</v>
      </c>
      <c r="BH315" s="172" t="n">
        <f aca="false">IF(N315="sníž. přenesená",J315,0)</f>
        <v>0</v>
      </c>
      <c r="BI315" s="172" t="n">
        <f aca="false">IF(N315="nulová",J315,0)</f>
        <v>0</v>
      </c>
      <c r="BJ315" s="3" t="s">
        <v>136</v>
      </c>
      <c r="BK315" s="172" t="n">
        <f aca="false">ROUND(I315*H315,2)</f>
        <v>0</v>
      </c>
      <c r="BL315" s="3" t="s">
        <v>209</v>
      </c>
      <c r="BM315" s="171" t="s">
        <v>677</v>
      </c>
    </row>
    <row r="316" s="173" customFormat="true" ht="12.8" hidden="false" customHeight="false" outlineLevel="0" collapsed="false">
      <c r="B316" s="174"/>
      <c r="D316" s="175" t="s">
        <v>142</v>
      </c>
      <c r="E316" s="176"/>
      <c r="F316" s="177" t="s">
        <v>678</v>
      </c>
      <c r="H316" s="178" t="n">
        <v>62.4</v>
      </c>
      <c r="I316" s="179"/>
      <c r="L316" s="174"/>
      <c r="M316" s="180"/>
      <c r="N316" s="181"/>
      <c r="O316" s="181"/>
      <c r="P316" s="181"/>
      <c r="Q316" s="181"/>
      <c r="R316" s="181"/>
      <c r="S316" s="181"/>
      <c r="T316" s="182"/>
      <c r="AT316" s="176" t="s">
        <v>142</v>
      </c>
      <c r="AU316" s="176" t="s">
        <v>136</v>
      </c>
      <c r="AV316" s="173" t="s">
        <v>136</v>
      </c>
      <c r="AW316" s="173" t="s">
        <v>31</v>
      </c>
      <c r="AX316" s="173" t="s">
        <v>80</v>
      </c>
      <c r="AY316" s="176" t="s">
        <v>127</v>
      </c>
    </row>
    <row r="317" s="27" customFormat="true" ht="16.5" hidden="false" customHeight="true" outlineLevel="0" collapsed="false">
      <c r="A317" s="22"/>
      <c r="B317" s="159"/>
      <c r="C317" s="160" t="s">
        <v>679</v>
      </c>
      <c r="D317" s="160" t="s">
        <v>130</v>
      </c>
      <c r="E317" s="161" t="s">
        <v>680</v>
      </c>
      <c r="F317" s="162" t="s">
        <v>681</v>
      </c>
      <c r="G317" s="163" t="s">
        <v>133</v>
      </c>
      <c r="H317" s="164" t="n">
        <v>62.4</v>
      </c>
      <c r="I317" s="165"/>
      <c r="J317" s="166" t="n">
        <f aca="false">ROUND(I317*H317,2)</f>
        <v>0</v>
      </c>
      <c r="K317" s="162" t="s">
        <v>134</v>
      </c>
      <c r="L317" s="23"/>
      <c r="M317" s="167"/>
      <c r="N317" s="168" t="s">
        <v>41</v>
      </c>
      <c r="O317" s="60"/>
      <c r="P317" s="169" t="n">
        <f aca="false">O317*H317</f>
        <v>0</v>
      </c>
      <c r="Q317" s="169" t="n">
        <v>0.0003</v>
      </c>
      <c r="R317" s="169" t="n">
        <f aca="false">Q317*H317</f>
        <v>0.01872</v>
      </c>
      <c r="S317" s="169" t="n">
        <v>0</v>
      </c>
      <c r="T317" s="170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1" t="s">
        <v>209</v>
      </c>
      <c r="AT317" s="171" t="s">
        <v>130</v>
      </c>
      <c r="AU317" s="171" t="s">
        <v>136</v>
      </c>
      <c r="AY317" s="3" t="s">
        <v>127</v>
      </c>
      <c r="BE317" s="172" t="n">
        <f aca="false">IF(N317="základní",J317,0)</f>
        <v>0</v>
      </c>
      <c r="BF317" s="172" t="n">
        <f aca="false">IF(N317="snížená",J317,0)</f>
        <v>0</v>
      </c>
      <c r="BG317" s="172" t="n">
        <f aca="false">IF(N317="zákl. přenesená",J317,0)</f>
        <v>0</v>
      </c>
      <c r="BH317" s="172" t="n">
        <f aca="false">IF(N317="sníž. přenesená",J317,0)</f>
        <v>0</v>
      </c>
      <c r="BI317" s="172" t="n">
        <f aca="false">IF(N317="nulová",J317,0)</f>
        <v>0</v>
      </c>
      <c r="BJ317" s="3" t="s">
        <v>136</v>
      </c>
      <c r="BK317" s="172" t="n">
        <f aca="false">ROUND(I317*H317,2)</f>
        <v>0</v>
      </c>
      <c r="BL317" s="3" t="s">
        <v>209</v>
      </c>
      <c r="BM317" s="171" t="s">
        <v>682</v>
      </c>
    </row>
    <row r="318" s="173" customFormat="true" ht="12.8" hidden="false" customHeight="false" outlineLevel="0" collapsed="false">
      <c r="B318" s="174"/>
      <c r="D318" s="175" t="s">
        <v>142</v>
      </c>
      <c r="E318" s="176"/>
      <c r="F318" s="177" t="s">
        <v>683</v>
      </c>
      <c r="H318" s="178" t="n">
        <v>62.4</v>
      </c>
      <c r="I318" s="179"/>
      <c r="L318" s="174"/>
      <c r="M318" s="180"/>
      <c r="N318" s="181"/>
      <c r="O318" s="181"/>
      <c r="P318" s="181"/>
      <c r="Q318" s="181"/>
      <c r="R318" s="181"/>
      <c r="S318" s="181"/>
      <c r="T318" s="182"/>
      <c r="AT318" s="176" t="s">
        <v>142</v>
      </c>
      <c r="AU318" s="176" t="s">
        <v>136</v>
      </c>
      <c r="AV318" s="173" t="s">
        <v>136</v>
      </c>
      <c r="AW318" s="173" t="s">
        <v>31</v>
      </c>
      <c r="AX318" s="173" t="s">
        <v>80</v>
      </c>
      <c r="AY318" s="176" t="s">
        <v>127</v>
      </c>
    </row>
    <row r="319" s="27" customFormat="true" ht="16.5" hidden="false" customHeight="true" outlineLevel="0" collapsed="false">
      <c r="A319" s="22"/>
      <c r="B319" s="159"/>
      <c r="C319" s="193" t="s">
        <v>684</v>
      </c>
      <c r="D319" s="193" t="s">
        <v>347</v>
      </c>
      <c r="E319" s="194" t="s">
        <v>685</v>
      </c>
      <c r="F319" s="195" t="s">
        <v>686</v>
      </c>
      <c r="G319" s="196" t="s">
        <v>133</v>
      </c>
      <c r="H319" s="197" t="n">
        <v>68.64</v>
      </c>
      <c r="I319" s="198"/>
      <c r="J319" s="199" t="n">
        <f aca="false">ROUND(I319*H319,2)</f>
        <v>0</v>
      </c>
      <c r="K319" s="162" t="s">
        <v>134</v>
      </c>
      <c r="L319" s="200"/>
      <c r="M319" s="201"/>
      <c r="N319" s="202" t="s">
        <v>41</v>
      </c>
      <c r="O319" s="60"/>
      <c r="P319" s="169" t="n">
        <f aca="false">O319*H319</f>
        <v>0</v>
      </c>
      <c r="Q319" s="169" t="n">
        <v>0.00264</v>
      </c>
      <c r="R319" s="169" t="n">
        <f aca="false">Q319*H319</f>
        <v>0.1812096</v>
      </c>
      <c r="S319" s="169" t="n">
        <v>0</v>
      </c>
      <c r="T319" s="170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1" t="s">
        <v>282</v>
      </c>
      <c r="AT319" s="171" t="s">
        <v>347</v>
      </c>
      <c r="AU319" s="171" t="s">
        <v>136</v>
      </c>
      <c r="AY319" s="3" t="s">
        <v>127</v>
      </c>
      <c r="BE319" s="172" t="n">
        <f aca="false">IF(N319="základní",J319,0)</f>
        <v>0</v>
      </c>
      <c r="BF319" s="172" t="n">
        <f aca="false">IF(N319="snížená",J319,0)</f>
        <v>0</v>
      </c>
      <c r="BG319" s="172" t="n">
        <f aca="false">IF(N319="zákl. přenesená",J319,0)</f>
        <v>0</v>
      </c>
      <c r="BH319" s="172" t="n">
        <f aca="false">IF(N319="sníž. přenesená",J319,0)</f>
        <v>0</v>
      </c>
      <c r="BI319" s="172" t="n">
        <f aca="false">IF(N319="nulová",J319,0)</f>
        <v>0</v>
      </c>
      <c r="BJ319" s="3" t="s">
        <v>136</v>
      </c>
      <c r="BK319" s="172" t="n">
        <f aca="false">ROUND(I319*H319,2)</f>
        <v>0</v>
      </c>
      <c r="BL319" s="3" t="s">
        <v>209</v>
      </c>
      <c r="BM319" s="171" t="s">
        <v>687</v>
      </c>
    </row>
    <row r="320" s="173" customFormat="true" ht="12.8" hidden="false" customHeight="false" outlineLevel="0" collapsed="false">
      <c r="B320" s="174"/>
      <c r="D320" s="175" t="s">
        <v>142</v>
      </c>
      <c r="F320" s="177" t="s">
        <v>688</v>
      </c>
      <c r="H320" s="178" t="n">
        <v>68.64</v>
      </c>
      <c r="I320" s="179"/>
      <c r="L320" s="174"/>
      <c r="M320" s="180"/>
      <c r="N320" s="181"/>
      <c r="O320" s="181"/>
      <c r="P320" s="181"/>
      <c r="Q320" s="181"/>
      <c r="R320" s="181"/>
      <c r="S320" s="181"/>
      <c r="T320" s="182"/>
      <c r="AT320" s="176" t="s">
        <v>142</v>
      </c>
      <c r="AU320" s="176" t="s">
        <v>136</v>
      </c>
      <c r="AV320" s="173" t="s">
        <v>136</v>
      </c>
      <c r="AW320" s="173" t="s">
        <v>2</v>
      </c>
      <c r="AX320" s="173" t="s">
        <v>80</v>
      </c>
      <c r="AY320" s="176" t="s">
        <v>127</v>
      </c>
    </row>
    <row r="321" s="27" customFormat="true" ht="24.15" hidden="false" customHeight="true" outlineLevel="0" collapsed="false">
      <c r="A321" s="22"/>
      <c r="B321" s="159"/>
      <c r="C321" s="160" t="s">
        <v>689</v>
      </c>
      <c r="D321" s="160" t="s">
        <v>130</v>
      </c>
      <c r="E321" s="161" t="s">
        <v>690</v>
      </c>
      <c r="F321" s="162" t="s">
        <v>691</v>
      </c>
      <c r="G321" s="163" t="s">
        <v>140</v>
      </c>
      <c r="H321" s="164" t="n">
        <v>10</v>
      </c>
      <c r="I321" s="165"/>
      <c r="J321" s="166" t="n">
        <f aca="false">ROUND(I321*H321,2)</f>
        <v>0</v>
      </c>
      <c r="K321" s="162"/>
      <c r="L321" s="23"/>
      <c r="M321" s="167"/>
      <c r="N321" s="168" t="s">
        <v>41</v>
      </c>
      <c r="O321" s="60"/>
      <c r="P321" s="169" t="n">
        <f aca="false">O321*H321</f>
        <v>0</v>
      </c>
      <c r="Q321" s="169" t="n">
        <v>0</v>
      </c>
      <c r="R321" s="169" t="n">
        <f aca="false">Q321*H321</f>
        <v>0</v>
      </c>
      <c r="S321" s="169" t="n">
        <v>0</v>
      </c>
      <c r="T321" s="170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1" t="s">
        <v>209</v>
      </c>
      <c r="AT321" s="171" t="s">
        <v>130</v>
      </c>
      <c r="AU321" s="171" t="s">
        <v>136</v>
      </c>
      <c r="AY321" s="3" t="s">
        <v>127</v>
      </c>
      <c r="BE321" s="172" t="n">
        <f aca="false">IF(N321="základní",J321,0)</f>
        <v>0</v>
      </c>
      <c r="BF321" s="172" t="n">
        <f aca="false">IF(N321="snížená",J321,0)</f>
        <v>0</v>
      </c>
      <c r="BG321" s="172" t="n">
        <f aca="false">IF(N321="zákl. přenesená",J321,0)</f>
        <v>0</v>
      </c>
      <c r="BH321" s="172" t="n">
        <f aca="false">IF(N321="sníž. přenesená",J321,0)</f>
        <v>0</v>
      </c>
      <c r="BI321" s="172" t="n">
        <f aca="false">IF(N321="nulová",J321,0)</f>
        <v>0</v>
      </c>
      <c r="BJ321" s="3" t="s">
        <v>136</v>
      </c>
      <c r="BK321" s="172" t="n">
        <f aca="false">ROUND(I321*H321,2)</f>
        <v>0</v>
      </c>
      <c r="BL321" s="3" t="s">
        <v>209</v>
      </c>
      <c r="BM321" s="171" t="s">
        <v>692</v>
      </c>
    </row>
    <row r="322" s="27" customFormat="true" ht="21.75" hidden="false" customHeight="true" outlineLevel="0" collapsed="false">
      <c r="A322" s="22"/>
      <c r="B322" s="159"/>
      <c r="C322" s="160" t="s">
        <v>693</v>
      </c>
      <c r="D322" s="160" t="s">
        <v>130</v>
      </c>
      <c r="E322" s="161" t="s">
        <v>694</v>
      </c>
      <c r="F322" s="162" t="s">
        <v>695</v>
      </c>
      <c r="G322" s="163" t="s">
        <v>140</v>
      </c>
      <c r="H322" s="164" t="n">
        <v>67.9</v>
      </c>
      <c r="I322" s="165"/>
      <c r="J322" s="166" t="n">
        <f aca="false">ROUND(I322*H322,2)</f>
        <v>0</v>
      </c>
      <c r="K322" s="162" t="s">
        <v>134</v>
      </c>
      <c r="L322" s="23"/>
      <c r="M322" s="167"/>
      <c r="N322" s="168" t="s">
        <v>41</v>
      </c>
      <c r="O322" s="60"/>
      <c r="P322" s="169" t="n">
        <f aca="false">O322*H322</f>
        <v>0</v>
      </c>
      <c r="Q322" s="169" t="n">
        <v>0</v>
      </c>
      <c r="R322" s="169" t="n">
        <f aca="false">Q322*H322</f>
        <v>0</v>
      </c>
      <c r="S322" s="169" t="n">
        <v>0.0003</v>
      </c>
      <c r="T322" s="170" t="n">
        <f aca="false">S322*H322</f>
        <v>0.02037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1" t="s">
        <v>209</v>
      </c>
      <c r="AT322" s="171" t="s">
        <v>130</v>
      </c>
      <c r="AU322" s="171" t="s">
        <v>136</v>
      </c>
      <c r="AY322" s="3" t="s">
        <v>127</v>
      </c>
      <c r="BE322" s="172" t="n">
        <f aca="false">IF(N322="základní",J322,0)</f>
        <v>0</v>
      </c>
      <c r="BF322" s="172" t="n">
        <f aca="false">IF(N322="snížená",J322,0)</f>
        <v>0</v>
      </c>
      <c r="BG322" s="172" t="n">
        <f aca="false">IF(N322="zákl. přenesená",J322,0)</f>
        <v>0</v>
      </c>
      <c r="BH322" s="172" t="n">
        <f aca="false">IF(N322="sníž. přenesená",J322,0)</f>
        <v>0</v>
      </c>
      <c r="BI322" s="172" t="n">
        <f aca="false">IF(N322="nulová",J322,0)</f>
        <v>0</v>
      </c>
      <c r="BJ322" s="3" t="s">
        <v>136</v>
      </c>
      <c r="BK322" s="172" t="n">
        <f aca="false">ROUND(I322*H322,2)</f>
        <v>0</v>
      </c>
      <c r="BL322" s="3" t="s">
        <v>209</v>
      </c>
      <c r="BM322" s="171" t="s">
        <v>696</v>
      </c>
    </row>
    <row r="323" s="173" customFormat="true" ht="12.8" hidden="false" customHeight="false" outlineLevel="0" collapsed="false">
      <c r="B323" s="174"/>
      <c r="D323" s="175" t="s">
        <v>142</v>
      </c>
      <c r="E323" s="176"/>
      <c r="F323" s="177" t="s">
        <v>697</v>
      </c>
      <c r="H323" s="178" t="n">
        <v>67.9</v>
      </c>
      <c r="I323" s="179"/>
      <c r="L323" s="174"/>
      <c r="M323" s="180"/>
      <c r="N323" s="181"/>
      <c r="O323" s="181"/>
      <c r="P323" s="181"/>
      <c r="Q323" s="181"/>
      <c r="R323" s="181"/>
      <c r="S323" s="181"/>
      <c r="T323" s="182"/>
      <c r="AT323" s="176" t="s">
        <v>142</v>
      </c>
      <c r="AU323" s="176" t="s">
        <v>136</v>
      </c>
      <c r="AV323" s="173" t="s">
        <v>136</v>
      </c>
      <c r="AW323" s="173" t="s">
        <v>31</v>
      </c>
      <c r="AX323" s="173" t="s">
        <v>80</v>
      </c>
      <c r="AY323" s="176" t="s">
        <v>127</v>
      </c>
    </row>
    <row r="324" s="27" customFormat="true" ht="16.5" hidden="false" customHeight="true" outlineLevel="0" collapsed="false">
      <c r="A324" s="22"/>
      <c r="B324" s="159"/>
      <c r="C324" s="160" t="s">
        <v>698</v>
      </c>
      <c r="D324" s="160" t="s">
        <v>130</v>
      </c>
      <c r="E324" s="161" t="s">
        <v>699</v>
      </c>
      <c r="F324" s="162" t="s">
        <v>700</v>
      </c>
      <c r="G324" s="163" t="s">
        <v>140</v>
      </c>
      <c r="H324" s="164" t="n">
        <v>74.69</v>
      </c>
      <c r="I324" s="165"/>
      <c r="J324" s="166" t="n">
        <f aca="false">ROUND(I324*H324,2)</f>
        <v>0</v>
      </c>
      <c r="K324" s="162"/>
      <c r="L324" s="23"/>
      <c r="M324" s="167"/>
      <c r="N324" s="168" t="s">
        <v>41</v>
      </c>
      <c r="O324" s="60"/>
      <c r="P324" s="169" t="n">
        <f aca="false">O324*H324</f>
        <v>0</v>
      </c>
      <c r="Q324" s="169" t="n">
        <v>1E-005</v>
      </c>
      <c r="R324" s="169" t="n">
        <f aca="false">Q324*H324</f>
        <v>0.0007469</v>
      </c>
      <c r="S324" s="169" t="n">
        <v>0</v>
      </c>
      <c r="T324" s="170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1" t="s">
        <v>209</v>
      </c>
      <c r="AT324" s="171" t="s">
        <v>130</v>
      </c>
      <c r="AU324" s="171" t="s">
        <v>136</v>
      </c>
      <c r="AY324" s="3" t="s">
        <v>127</v>
      </c>
      <c r="BE324" s="172" t="n">
        <f aca="false">IF(N324="základní",J324,0)</f>
        <v>0</v>
      </c>
      <c r="BF324" s="172" t="n">
        <f aca="false">IF(N324="snížená",J324,0)</f>
        <v>0</v>
      </c>
      <c r="BG324" s="172" t="n">
        <f aca="false">IF(N324="zákl. přenesená",J324,0)</f>
        <v>0</v>
      </c>
      <c r="BH324" s="172" t="n">
        <f aca="false">IF(N324="sníž. přenesená",J324,0)</f>
        <v>0</v>
      </c>
      <c r="BI324" s="172" t="n">
        <f aca="false">IF(N324="nulová",J324,0)</f>
        <v>0</v>
      </c>
      <c r="BJ324" s="3" t="s">
        <v>136</v>
      </c>
      <c r="BK324" s="172" t="n">
        <f aca="false">ROUND(I324*H324,2)</f>
        <v>0</v>
      </c>
      <c r="BL324" s="3" t="s">
        <v>209</v>
      </c>
      <c r="BM324" s="171" t="s">
        <v>701</v>
      </c>
    </row>
    <row r="325" s="173" customFormat="true" ht="12.8" hidden="false" customHeight="false" outlineLevel="0" collapsed="false">
      <c r="B325" s="174"/>
      <c r="D325" s="175" t="s">
        <v>142</v>
      </c>
      <c r="E325" s="176"/>
      <c r="F325" s="177" t="s">
        <v>702</v>
      </c>
      <c r="H325" s="178" t="n">
        <v>74.69</v>
      </c>
      <c r="I325" s="179"/>
      <c r="L325" s="174"/>
      <c r="M325" s="180"/>
      <c r="N325" s="181"/>
      <c r="O325" s="181"/>
      <c r="P325" s="181"/>
      <c r="Q325" s="181"/>
      <c r="R325" s="181"/>
      <c r="S325" s="181"/>
      <c r="T325" s="182"/>
      <c r="AT325" s="176" t="s">
        <v>142</v>
      </c>
      <c r="AU325" s="176" t="s">
        <v>136</v>
      </c>
      <c r="AV325" s="173" t="s">
        <v>136</v>
      </c>
      <c r="AW325" s="173" t="s">
        <v>31</v>
      </c>
      <c r="AX325" s="173" t="s">
        <v>80</v>
      </c>
      <c r="AY325" s="176" t="s">
        <v>127</v>
      </c>
    </row>
    <row r="326" s="27" customFormat="true" ht="16.5" hidden="false" customHeight="true" outlineLevel="0" collapsed="false">
      <c r="A326" s="22"/>
      <c r="B326" s="159"/>
      <c r="C326" s="160" t="s">
        <v>703</v>
      </c>
      <c r="D326" s="160" t="s">
        <v>130</v>
      </c>
      <c r="E326" s="161" t="s">
        <v>704</v>
      </c>
      <c r="F326" s="162" t="s">
        <v>705</v>
      </c>
      <c r="G326" s="163" t="s">
        <v>216</v>
      </c>
      <c r="H326" s="164" t="n">
        <v>5</v>
      </c>
      <c r="I326" s="165"/>
      <c r="J326" s="166" t="n">
        <f aca="false">ROUND(I326*H326,2)</f>
        <v>0</v>
      </c>
      <c r="K326" s="162"/>
      <c r="L326" s="23"/>
      <c r="M326" s="167"/>
      <c r="N326" s="168" t="s">
        <v>41</v>
      </c>
      <c r="O326" s="60"/>
      <c r="P326" s="169" t="n">
        <f aca="false">O326*H326</f>
        <v>0</v>
      </c>
      <c r="Q326" s="169" t="n">
        <v>0</v>
      </c>
      <c r="R326" s="169" t="n">
        <f aca="false">Q326*H326</f>
        <v>0</v>
      </c>
      <c r="S326" s="169" t="n">
        <v>0</v>
      </c>
      <c r="T326" s="170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1" t="s">
        <v>209</v>
      </c>
      <c r="AT326" s="171" t="s">
        <v>130</v>
      </c>
      <c r="AU326" s="171" t="s">
        <v>136</v>
      </c>
      <c r="AY326" s="3" t="s">
        <v>127</v>
      </c>
      <c r="BE326" s="172" t="n">
        <f aca="false">IF(N326="základní",J326,0)</f>
        <v>0</v>
      </c>
      <c r="BF326" s="172" t="n">
        <f aca="false">IF(N326="snížená",J326,0)</f>
        <v>0</v>
      </c>
      <c r="BG326" s="172" t="n">
        <f aca="false">IF(N326="zákl. přenesená",J326,0)</f>
        <v>0</v>
      </c>
      <c r="BH326" s="172" t="n">
        <f aca="false">IF(N326="sníž. přenesená",J326,0)</f>
        <v>0</v>
      </c>
      <c r="BI326" s="172" t="n">
        <f aca="false">IF(N326="nulová",J326,0)</f>
        <v>0</v>
      </c>
      <c r="BJ326" s="3" t="s">
        <v>136</v>
      </c>
      <c r="BK326" s="172" t="n">
        <f aca="false">ROUND(I326*H326,2)</f>
        <v>0</v>
      </c>
      <c r="BL326" s="3" t="s">
        <v>209</v>
      </c>
      <c r="BM326" s="171" t="s">
        <v>706</v>
      </c>
    </row>
    <row r="327" s="173" customFormat="true" ht="12.8" hidden="false" customHeight="false" outlineLevel="0" collapsed="false">
      <c r="B327" s="174"/>
      <c r="D327" s="175" t="s">
        <v>142</v>
      </c>
      <c r="E327" s="176"/>
      <c r="F327" s="177" t="s">
        <v>154</v>
      </c>
      <c r="H327" s="178" t="n">
        <v>5</v>
      </c>
      <c r="I327" s="179"/>
      <c r="L327" s="174"/>
      <c r="M327" s="180"/>
      <c r="N327" s="181"/>
      <c r="O327" s="181"/>
      <c r="P327" s="181"/>
      <c r="Q327" s="181"/>
      <c r="R327" s="181"/>
      <c r="S327" s="181"/>
      <c r="T327" s="182"/>
      <c r="AT327" s="176" t="s">
        <v>142</v>
      </c>
      <c r="AU327" s="176" t="s">
        <v>136</v>
      </c>
      <c r="AV327" s="173" t="s">
        <v>136</v>
      </c>
      <c r="AW327" s="173" t="s">
        <v>31</v>
      </c>
      <c r="AX327" s="173" t="s">
        <v>80</v>
      </c>
      <c r="AY327" s="176" t="s">
        <v>127</v>
      </c>
    </row>
    <row r="328" s="27" customFormat="true" ht="24.15" hidden="false" customHeight="true" outlineLevel="0" collapsed="false">
      <c r="A328" s="22"/>
      <c r="B328" s="159"/>
      <c r="C328" s="160" t="s">
        <v>707</v>
      </c>
      <c r="D328" s="160" t="s">
        <v>130</v>
      </c>
      <c r="E328" s="161" t="s">
        <v>708</v>
      </c>
      <c r="F328" s="162" t="s">
        <v>709</v>
      </c>
      <c r="G328" s="163" t="s">
        <v>342</v>
      </c>
      <c r="H328" s="192"/>
      <c r="I328" s="165"/>
      <c r="J328" s="166" t="n">
        <f aca="false">ROUND(I328*H328,2)</f>
        <v>0</v>
      </c>
      <c r="K328" s="162" t="s">
        <v>134</v>
      </c>
      <c r="L328" s="23"/>
      <c r="M328" s="167"/>
      <c r="N328" s="168" t="s">
        <v>41</v>
      </c>
      <c r="O328" s="60"/>
      <c r="P328" s="169" t="n">
        <f aca="false">O328*H328</f>
        <v>0</v>
      </c>
      <c r="Q328" s="169" t="n">
        <v>0</v>
      </c>
      <c r="R328" s="169" t="n">
        <f aca="false">Q328*H328</f>
        <v>0</v>
      </c>
      <c r="S328" s="169" t="n">
        <v>0</v>
      </c>
      <c r="T328" s="170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1" t="s">
        <v>209</v>
      </c>
      <c r="AT328" s="171" t="s">
        <v>130</v>
      </c>
      <c r="AU328" s="171" t="s">
        <v>136</v>
      </c>
      <c r="AY328" s="3" t="s">
        <v>127</v>
      </c>
      <c r="BE328" s="172" t="n">
        <f aca="false">IF(N328="základní",J328,0)</f>
        <v>0</v>
      </c>
      <c r="BF328" s="172" t="n">
        <f aca="false">IF(N328="snížená",J328,0)</f>
        <v>0</v>
      </c>
      <c r="BG328" s="172" t="n">
        <f aca="false">IF(N328="zákl. přenesená",J328,0)</f>
        <v>0</v>
      </c>
      <c r="BH328" s="172" t="n">
        <f aca="false">IF(N328="sníž. přenesená",J328,0)</f>
        <v>0</v>
      </c>
      <c r="BI328" s="172" t="n">
        <f aca="false">IF(N328="nulová",J328,0)</f>
        <v>0</v>
      </c>
      <c r="BJ328" s="3" t="s">
        <v>136</v>
      </c>
      <c r="BK328" s="172" t="n">
        <f aca="false">ROUND(I328*H328,2)</f>
        <v>0</v>
      </c>
      <c r="BL328" s="3" t="s">
        <v>209</v>
      </c>
      <c r="BM328" s="171" t="s">
        <v>710</v>
      </c>
    </row>
    <row r="329" s="145" customFormat="true" ht="22.8" hidden="false" customHeight="true" outlineLevel="0" collapsed="false">
      <c r="B329" s="146"/>
      <c r="D329" s="147" t="s">
        <v>74</v>
      </c>
      <c r="E329" s="157" t="s">
        <v>711</v>
      </c>
      <c r="F329" s="157" t="s">
        <v>712</v>
      </c>
      <c r="I329" s="149"/>
      <c r="J329" s="158" t="n">
        <f aca="false">BK329</f>
        <v>0</v>
      </c>
      <c r="L329" s="146"/>
      <c r="M329" s="151"/>
      <c r="N329" s="152"/>
      <c r="O329" s="152"/>
      <c r="P329" s="153" t="n">
        <f aca="false">SUM(P330:P342)</f>
        <v>0</v>
      </c>
      <c r="Q329" s="152"/>
      <c r="R329" s="153" t="n">
        <f aca="false">SUM(R330:R342)</f>
        <v>0.5460525</v>
      </c>
      <c r="S329" s="152"/>
      <c r="T329" s="154" t="n">
        <f aca="false">SUM(T330:T342)</f>
        <v>0</v>
      </c>
      <c r="AR329" s="147" t="s">
        <v>136</v>
      </c>
      <c r="AT329" s="155" t="s">
        <v>74</v>
      </c>
      <c r="AU329" s="155" t="s">
        <v>80</v>
      </c>
      <c r="AY329" s="147" t="s">
        <v>127</v>
      </c>
      <c r="BK329" s="156" t="n">
        <f aca="false">SUM(BK330:BK342)</f>
        <v>0</v>
      </c>
    </row>
    <row r="330" s="27" customFormat="true" ht="16.5" hidden="false" customHeight="true" outlineLevel="0" collapsed="false">
      <c r="A330" s="22"/>
      <c r="B330" s="159"/>
      <c r="C330" s="160" t="s">
        <v>713</v>
      </c>
      <c r="D330" s="160" t="s">
        <v>130</v>
      </c>
      <c r="E330" s="161" t="s">
        <v>714</v>
      </c>
      <c r="F330" s="162" t="s">
        <v>715</v>
      </c>
      <c r="G330" s="163" t="s">
        <v>133</v>
      </c>
      <c r="H330" s="164" t="n">
        <v>16.5</v>
      </c>
      <c r="I330" s="165"/>
      <c r="J330" s="166" t="n">
        <f aca="false">ROUND(I330*H330,2)</f>
        <v>0</v>
      </c>
      <c r="K330" s="162" t="s">
        <v>134</v>
      </c>
      <c r="L330" s="23"/>
      <c r="M330" s="167"/>
      <c r="N330" s="168" t="s">
        <v>41</v>
      </c>
      <c r="O330" s="60"/>
      <c r="P330" s="169" t="n">
        <f aca="false">O330*H330</f>
        <v>0</v>
      </c>
      <c r="Q330" s="169" t="n">
        <v>0.0003</v>
      </c>
      <c r="R330" s="169" t="n">
        <f aca="false">Q330*H330</f>
        <v>0.00495</v>
      </c>
      <c r="S330" s="169" t="n">
        <v>0</v>
      </c>
      <c r="T330" s="170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1" t="s">
        <v>209</v>
      </c>
      <c r="AT330" s="171" t="s">
        <v>130</v>
      </c>
      <c r="AU330" s="171" t="s">
        <v>136</v>
      </c>
      <c r="AY330" s="3" t="s">
        <v>127</v>
      </c>
      <c r="BE330" s="172" t="n">
        <f aca="false">IF(N330="základní",J330,0)</f>
        <v>0</v>
      </c>
      <c r="BF330" s="172" t="n">
        <f aca="false">IF(N330="snížená",J330,0)</f>
        <v>0</v>
      </c>
      <c r="BG330" s="172" t="n">
        <f aca="false">IF(N330="zákl. přenesená",J330,0)</f>
        <v>0</v>
      </c>
      <c r="BH330" s="172" t="n">
        <f aca="false">IF(N330="sníž. přenesená",J330,0)</f>
        <v>0</v>
      </c>
      <c r="BI330" s="172" t="n">
        <f aca="false">IF(N330="nulová",J330,0)</f>
        <v>0</v>
      </c>
      <c r="BJ330" s="3" t="s">
        <v>136</v>
      </c>
      <c r="BK330" s="172" t="n">
        <f aca="false">ROUND(I330*H330,2)</f>
        <v>0</v>
      </c>
      <c r="BL330" s="3" t="s">
        <v>209</v>
      </c>
      <c r="BM330" s="171" t="s">
        <v>716</v>
      </c>
    </row>
    <row r="331" s="173" customFormat="true" ht="12.8" hidden="false" customHeight="false" outlineLevel="0" collapsed="false">
      <c r="B331" s="174"/>
      <c r="D331" s="175" t="s">
        <v>142</v>
      </c>
      <c r="E331" s="176"/>
      <c r="F331" s="177" t="s">
        <v>295</v>
      </c>
      <c r="H331" s="178" t="n">
        <v>2.94</v>
      </c>
      <c r="I331" s="179"/>
      <c r="L331" s="174"/>
      <c r="M331" s="180"/>
      <c r="N331" s="181"/>
      <c r="O331" s="181"/>
      <c r="P331" s="181"/>
      <c r="Q331" s="181"/>
      <c r="R331" s="181"/>
      <c r="S331" s="181"/>
      <c r="T331" s="182"/>
      <c r="AT331" s="176" t="s">
        <v>142</v>
      </c>
      <c r="AU331" s="176" t="s">
        <v>136</v>
      </c>
      <c r="AV331" s="173" t="s">
        <v>136</v>
      </c>
      <c r="AW331" s="173" t="s">
        <v>31</v>
      </c>
      <c r="AX331" s="173" t="s">
        <v>75</v>
      </c>
      <c r="AY331" s="176" t="s">
        <v>127</v>
      </c>
    </row>
    <row r="332" s="173" customFormat="true" ht="12.8" hidden="false" customHeight="false" outlineLevel="0" collapsed="false">
      <c r="B332" s="174"/>
      <c r="D332" s="175" t="s">
        <v>142</v>
      </c>
      <c r="E332" s="176"/>
      <c r="F332" s="177" t="s">
        <v>296</v>
      </c>
      <c r="H332" s="178" t="n">
        <v>13.56</v>
      </c>
      <c r="I332" s="179"/>
      <c r="L332" s="174"/>
      <c r="M332" s="180"/>
      <c r="N332" s="181"/>
      <c r="O332" s="181"/>
      <c r="P332" s="181"/>
      <c r="Q332" s="181"/>
      <c r="R332" s="181"/>
      <c r="S332" s="181"/>
      <c r="T332" s="182"/>
      <c r="AT332" s="176" t="s">
        <v>142</v>
      </c>
      <c r="AU332" s="176" t="s">
        <v>136</v>
      </c>
      <c r="AV332" s="173" t="s">
        <v>136</v>
      </c>
      <c r="AW332" s="173" t="s">
        <v>31</v>
      </c>
      <c r="AX332" s="173" t="s">
        <v>75</v>
      </c>
      <c r="AY332" s="176" t="s">
        <v>127</v>
      </c>
    </row>
    <row r="333" s="183" customFormat="true" ht="12.8" hidden="false" customHeight="false" outlineLevel="0" collapsed="false">
      <c r="B333" s="184"/>
      <c r="D333" s="175" t="s">
        <v>142</v>
      </c>
      <c r="E333" s="185"/>
      <c r="F333" s="186" t="s">
        <v>182</v>
      </c>
      <c r="H333" s="187" t="n">
        <v>16.5</v>
      </c>
      <c r="I333" s="188"/>
      <c r="L333" s="184"/>
      <c r="M333" s="189"/>
      <c r="N333" s="190"/>
      <c r="O333" s="190"/>
      <c r="P333" s="190"/>
      <c r="Q333" s="190"/>
      <c r="R333" s="190"/>
      <c r="S333" s="190"/>
      <c r="T333" s="191"/>
      <c r="AT333" s="185" t="s">
        <v>142</v>
      </c>
      <c r="AU333" s="185" t="s">
        <v>136</v>
      </c>
      <c r="AV333" s="183" t="s">
        <v>135</v>
      </c>
      <c r="AW333" s="183" t="s">
        <v>31</v>
      </c>
      <c r="AX333" s="183" t="s">
        <v>80</v>
      </c>
      <c r="AY333" s="185" t="s">
        <v>127</v>
      </c>
    </row>
    <row r="334" s="27" customFormat="true" ht="24.15" hidden="false" customHeight="true" outlineLevel="0" collapsed="false">
      <c r="A334" s="22"/>
      <c r="B334" s="159"/>
      <c r="C334" s="160" t="s">
        <v>717</v>
      </c>
      <c r="D334" s="160" t="s">
        <v>130</v>
      </c>
      <c r="E334" s="161" t="s">
        <v>718</v>
      </c>
      <c r="F334" s="162" t="s">
        <v>719</v>
      </c>
      <c r="G334" s="163" t="s">
        <v>133</v>
      </c>
      <c r="H334" s="164" t="n">
        <v>6.8</v>
      </c>
      <c r="I334" s="165"/>
      <c r="J334" s="166" t="n">
        <f aca="false">ROUND(I334*H334,2)</f>
        <v>0</v>
      </c>
      <c r="K334" s="162" t="s">
        <v>134</v>
      </c>
      <c r="L334" s="23"/>
      <c r="M334" s="167"/>
      <c r="N334" s="168" t="s">
        <v>41</v>
      </c>
      <c r="O334" s="60"/>
      <c r="P334" s="169" t="n">
        <f aca="false">O334*H334</f>
        <v>0</v>
      </c>
      <c r="Q334" s="169" t="n">
        <v>0.0015</v>
      </c>
      <c r="R334" s="169" t="n">
        <f aca="false">Q334*H334</f>
        <v>0.0102</v>
      </c>
      <c r="S334" s="169" t="n">
        <v>0</v>
      </c>
      <c r="T334" s="170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1" t="s">
        <v>209</v>
      </c>
      <c r="AT334" s="171" t="s">
        <v>130</v>
      </c>
      <c r="AU334" s="171" t="s">
        <v>136</v>
      </c>
      <c r="AY334" s="3" t="s">
        <v>127</v>
      </c>
      <c r="BE334" s="172" t="n">
        <f aca="false">IF(N334="základní",J334,0)</f>
        <v>0</v>
      </c>
      <c r="BF334" s="172" t="n">
        <f aca="false">IF(N334="snížená",J334,0)</f>
        <v>0</v>
      </c>
      <c r="BG334" s="172" t="n">
        <f aca="false">IF(N334="zákl. přenesená",J334,0)</f>
        <v>0</v>
      </c>
      <c r="BH334" s="172" t="n">
        <f aca="false">IF(N334="sníž. přenesená",J334,0)</f>
        <v>0</v>
      </c>
      <c r="BI334" s="172" t="n">
        <f aca="false">IF(N334="nulová",J334,0)</f>
        <v>0</v>
      </c>
      <c r="BJ334" s="3" t="s">
        <v>136</v>
      </c>
      <c r="BK334" s="172" t="n">
        <f aca="false">ROUND(I334*H334,2)</f>
        <v>0</v>
      </c>
      <c r="BL334" s="3" t="s">
        <v>209</v>
      </c>
      <c r="BM334" s="171" t="s">
        <v>720</v>
      </c>
    </row>
    <row r="335" s="173" customFormat="true" ht="12.8" hidden="false" customHeight="false" outlineLevel="0" collapsed="false">
      <c r="B335" s="174"/>
      <c r="D335" s="175" t="s">
        <v>142</v>
      </c>
      <c r="E335" s="176"/>
      <c r="F335" s="177" t="s">
        <v>721</v>
      </c>
      <c r="H335" s="178" t="n">
        <v>6.8</v>
      </c>
      <c r="I335" s="179"/>
      <c r="L335" s="174"/>
      <c r="M335" s="180"/>
      <c r="N335" s="181"/>
      <c r="O335" s="181"/>
      <c r="P335" s="181"/>
      <c r="Q335" s="181"/>
      <c r="R335" s="181"/>
      <c r="S335" s="181"/>
      <c r="T335" s="182"/>
      <c r="AT335" s="176" t="s">
        <v>142</v>
      </c>
      <c r="AU335" s="176" t="s">
        <v>136</v>
      </c>
      <c r="AV335" s="173" t="s">
        <v>136</v>
      </c>
      <c r="AW335" s="173" t="s">
        <v>31</v>
      </c>
      <c r="AX335" s="173" t="s">
        <v>80</v>
      </c>
      <c r="AY335" s="176" t="s">
        <v>127</v>
      </c>
    </row>
    <row r="336" s="27" customFormat="true" ht="33" hidden="false" customHeight="true" outlineLevel="0" collapsed="false">
      <c r="A336" s="22"/>
      <c r="B336" s="159"/>
      <c r="C336" s="160" t="s">
        <v>722</v>
      </c>
      <c r="D336" s="160" t="s">
        <v>130</v>
      </c>
      <c r="E336" s="161" t="s">
        <v>723</v>
      </c>
      <c r="F336" s="162" t="s">
        <v>724</v>
      </c>
      <c r="G336" s="163" t="s">
        <v>133</v>
      </c>
      <c r="H336" s="164" t="n">
        <v>16.5</v>
      </c>
      <c r="I336" s="165"/>
      <c r="J336" s="166" t="n">
        <f aca="false">ROUND(I336*H336,2)</f>
        <v>0</v>
      </c>
      <c r="K336" s="162" t="s">
        <v>134</v>
      </c>
      <c r="L336" s="23"/>
      <c r="M336" s="167"/>
      <c r="N336" s="168" t="s">
        <v>41</v>
      </c>
      <c r="O336" s="60"/>
      <c r="P336" s="169" t="n">
        <f aca="false">O336*H336</f>
        <v>0</v>
      </c>
      <c r="Q336" s="169" t="n">
        <v>0.00903</v>
      </c>
      <c r="R336" s="169" t="n">
        <f aca="false">Q336*H336</f>
        <v>0.148995</v>
      </c>
      <c r="S336" s="169" t="n">
        <v>0</v>
      </c>
      <c r="T336" s="170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1" t="s">
        <v>209</v>
      </c>
      <c r="AT336" s="171" t="s">
        <v>130</v>
      </c>
      <c r="AU336" s="171" t="s">
        <v>136</v>
      </c>
      <c r="AY336" s="3" t="s">
        <v>127</v>
      </c>
      <c r="BE336" s="172" t="n">
        <f aca="false">IF(N336="základní",J336,0)</f>
        <v>0</v>
      </c>
      <c r="BF336" s="172" t="n">
        <f aca="false">IF(N336="snížená",J336,0)</f>
        <v>0</v>
      </c>
      <c r="BG336" s="172" t="n">
        <f aca="false">IF(N336="zákl. přenesená",J336,0)</f>
        <v>0</v>
      </c>
      <c r="BH336" s="172" t="n">
        <f aca="false">IF(N336="sníž. přenesená",J336,0)</f>
        <v>0</v>
      </c>
      <c r="BI336" s="172" t="n">
        <f aca="false">IF(N336="nulová",J336,0)</f>
        <v>0</v>
      </c>
      <c r="BJ336" s="3" t="s">
        <v>136</v>
      </c>
      <c r="BK336" s="172" t="n">
        <f aca="false">ROUND(I336*H336,2)</f>
        <v>0</v>
      </c>
      <c r="BL336" s="3" t="s">
        <v>209</v>
      </c>
      <c r="BM336" s="171" t="s">
        <v>725</v>
      </c>
    </row>
    <row r="337" s="27" customFormat="true" ht="24.15" hidden="false" customHeight="true" outlineLevel="0" collapsed="false">
      <c r="A337" s="22"/>
      <c r="B337" s="159"/>
      <c r="C337" s="193" t="s">
        <v>726</v>
      </c>
      <c r="D337" s="193" t="s">
        <v>347</v>
      </c>
      <c r="E337" s="194" t="s">
        <v>727</v>
      </c>
      <c r="F337" s="195" t="s">
        <v>728</v>
      </c>
      <c r="G337" s="196" t="s">
        <v>133</v>
      </c>
      <c r="H337" s="197" t="n">
        <v>18.975</v>
      </c>
      <c r="I337" s="198"/>
      <c r="J337" s="199" t="n">
        <f aca="false">ROUND(I337*H337,2)</f>
        <v>0</v>
      </c>
      <c r="K337" s="195" t="s">
        <v>134</v>
      </c>
      <c r="L337" s="200"/>
      <c r="M337" s="201"/>
      <c r="N337" s="202" t="s">
        <v>41</v>
      </c>
      <c r="O337" s="60"/>
      <c r="P337" s="169" t="n">
        <f aca="false">O337*H337</f>
        <v>0</v>
      </c>
      <c r="Q337" s="169" t="n">
        <v>0.0201</v>
      </c>
      <c r="R337" s="169" t="n">
        <f aca="false">Q337*H337</f>
        <v>0.3813975</v>
      </c>
      <c r="S337" s="169" t="n">
        <v>0</v>
      </c>
      <c r="T337" s="170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1" t="s">
        <v>282</v>
      </c>
      <c r="AT337" s="171" t="s">
        <v>347</v>
      </c>
      <c r="AU337" s="171" t="s">
        <v>136</v>
      </c>
      <c r="AY337" s="3" t="s">
        <v>127</v>
      </c>
      <c r="BE337" s="172" t="n">
        <f aca="false">IF(N337="základní",J337,0)</f>
        <v>0</v>
      </c>
      <c r="BF337" s="172" t="n">
        <f aca="false">IF(N337="snížená",J337,0)</f>
        <v>0</v>
      </c>
      <c r="BG337" s="172" t="n">
        <f aca="false">IF(N337="zákl. přenesená",J337,0)</f>
        <v>0</v>
      </c>
      <c r="BH337" s="172" t="n">
        <f aca="false">IF(N337="sníž. přenesená",J337,0)</f>
        <v>0</v>
      </c>
      <c r="BI337" s="172" t="n">
        <f aca="false">IF(N337="nulová",J337,0)</f>
        <v>0</v>
      </c>
      <c r="BJ337" s="3" t="s">
        <v>136</v>
      </c>
      <c r="BK337" s="172" t="n">
        <f aca="false">ROUND(I337*H337,2)</f>
        <v>0</v>
      </c>
      <c r="BL337" s="3" t="s">
        <v>209</v>
      </c>
      <c r="BM337" s="171" t="s">
        <v>729</v>
      </c>
    </row>
    <row r="338" s="173" customFormat="true" ht="12.8" hidden="false" customHeight="false" outlineLevel="0" collapsed="false">
      <c r="B338" s="174"/>
      <c r="D338" s="175" t="s">
        <v>142</v>
      </c>
      <c r="F338" s="177" t="s">
        <v>730</v>
      </c>
      <c r="H338" s="178" t="n">
        <v>18.975</v>
      </c>
      <c r="I338" s="179"/>
      <c r="L338" s="174"/>
      <c r="M338" s="180"/>
      <c r="N338" s="181"/>
      <c r="O338" s="181"/>
      <c r="P338" s="181"/>
      <c r="Q338" s="181"/>
      <c r="R338" s="181"/>
      <c r="S338" s="181"/>
      <c r="T338" s="182"/>
      <c r="AT338" s="176" t="s">
        <v>142</v>
      </c>
      <c r="AU338" s="176" t="s">
        <v>136</v>
      </c>
      <c r="AV338" s="173" t="s">
        <v>136</v>
      </c>
      <c r="AW338" s="173" t="s">
        <v>2</v>
      </c>
      <c r="AX338" s="173" t="s">
        <v>80</v>
      </c>
      <c r="AY338" s="176" t="s">
        <v>127</v>
      </c>
    </row>
    <row r="339" s="27" customFormat="true" ht="33" hidden="false" customHeight="true" outlineLevel="0" collapsed="false">
      <c r="A339" s="22"/>
      <c r="B339" s="159"/>
      <c r="C339" s="160" t="s">
        <v>731</v>
      </c>
      <c r="D339" s="160" t="s">
        <v>130</v>
      </c>
      <c r="E339" s="161" t="s">
        <v>732</v>
      </c>
      <c r="F339" s="162" t="s">
        <v>733</v>
      </c>
      <c r="G339" s="163" t="s">
        <v>133</v>
      </c>
      <c r="H339" s="164" t="n">
        <v>16.5</v>
      </c>
      <c r="I339" s="165"/>
      <c r="J339" s="166" t="n">
        <f aca="false">ROUND(I339*H339,2)</f>
        <v>0</v>
      </c>
      <c r="K339" s="162" t="s">
        <v>134</v>
      </c>
      <c r="L339" s="23"/>
      <c r="M339" s="167"/>
      <c r="N339" s="168" t="s">
        <v>41</v>
      </c>
      <c r="O339" s="60"/>
      <c r="P339" s="169" t="n">
        <f aca="false">O339*H339</f>
        <v>0</v>
      </c>
      <c r="Q339" s="169" t="n">
        <v>0</v>
      </c>
      <c r="R339" s="169" t="n">
        <f aca="false">Q339*H339</f>
        <v>0</v>
      </c>
      <c r="S339" s="169" t="n">
        <v>0</v>
      </c>
      <c r="T339" s="170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1" t="s">
        <v>209</v>
      </c>
      <c r="AT339" s="171" t="s">
        <v>130</v>
      </c>
      <c r="AU339" s="171" t="s">
        <v>136</v>
      </c>
      <c r="AY339" s="3" t="s">
        <v>127</v>
      </c>
      <c r="BE339" s="172" t="n">
        <f aca="false">IF(N339="základní",J339,0)</f>
        <v>0</v>
      </c>
      <c r="BF339" s="172" t="n">
        <f aca="false">IF(N339="snížená",J339,0)</f>
        <v>0</v>
      </c>
      <c r="BG339" s="172" t="n">
        <f aca="false">IF(N339="zákl. přenesená",J339,0)</f>
        <v>0</v>
      </c>
      <c r="BH339" s="172" t="n">
        <f aca="false">IF(N339="sníž. přenesená",J339,0)</f>
        <v>0</v>
      </c>
      <c r="BI339" s="172" t="n">
        <f aca="false">IF(N339="nulová",J339,0)</f>
        <v>0</v>
      </c>
      <c r="BJ339" s="3" t="s">
        <v>136</v>
      </c>
      <c r="BK339" s="172" t="n">
        <f aca="false">ROUND(I339*H339,2)</f>
        <v>0</v>
      </c>
      <c r="BL339" s="3" t="s">
        <v>209</v>
      </c>
      <c r="BM339" s="171" t="s">
        <v>734</v>
      </c>
    </row>
    <row r="340" s="27" customFormat="true" ht="21.75" hidden="false" customHeight="true" outlineLevel="0" collapsed="false">
      <c r="A340" s="22"/>
      <c r="B340" s="159"/>
      <c r="C340" s="160" t="s">
        <v>735</v>
      </c>
      <c r="D340" s="160" t="s">
        <v>130</v>
      </c>
      <c r="E340" s="161" t="s">
        <v>736</v>
      </c>
      <c r="F340" s="162" t="s">
        <v>737</v>
      </c>
      <c r="G340" s="163" t="s">
        <v>216</v>
      </c>
      <c r="H340" s="164" t="n">
        <v>1</v>
      </c>
      <c r="I340" s="165"/>
      <c r="J340" s="166" t="n">
        <f aca="false">ROUND(I340*H340,2)</f>
        <v>0</v>
      </c>
      <c r="K340" s="162" t="s">
        <v>134</v>
      </c>
      <c r="L340" s="23"/>
      <c r="M340" s="167"/>
      <c r="N340" s="168" t="s">
        <v>41</v>
      </c>
      <c r="O340" s="60"/>
      <c r="P340" s="169" t="n">
        <f aca="false">O340*H340</f>
        <v>0</v>
      </c>
      <c r="Q340" s="169" t="n">
        <v>0.0002</v>
      </c>
      <c r="R340" s="169" t="n">
        <f aca="false">Q340*H340</f>
        <v>0.0002</v>
      </c>
      <c r="S340" s="169" t="n">
        <v>0</v>
      </c>
      <c r="T340" s="170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1" t="s">
        <v>209</v>
      </c>
      <c r="AT340" s="171" t="s">
        <v>130</v>
      </c>
      <c r="AU340" s="171" t="s">
        <v>136</v>
      </c>
      <c r="AY340" s="3" t="s">
        <v>127</v>
      </c>
      <c r="BE340" s="172" t="n">
        <f aca="false">IF(N340="základní",J340,0)</f>
        <v>0</v>
      </c>
      <c r="BF340" s="172" t="n">
        <f aca="false">IF(N340="snížená",J340,0)</f>
        <v>0</v>
      </c>
      <c r="BG340" s="172" t="n">
        <f aca="false">IF(N340="zákl. přenesená",J340,0)</f>
        <v>0</v>
      </c>
      <c r="BH340" s="172" t="n">
        <f aca="false">IF(N340="sníž. přenesená",J340,0)</f>
        <v>0</v>
      </c>
      <c r="BI340" s="172" t="n">
        <f aca="false">IF(N340="nulová",J340,0)</f>
        <v>0</v>
      </c>
      <c r="BJ340" s="3" t="s">
        <v>136</v>
      </c>
      <c r="BK340" s="172" t="n">
        <f aca="false">ROUND(I340*H340,2)</f>
        <v>0</v>
      </c>
      <c r="BL340" s="3" t="s">
        <v>209</v>
      </c>
      <c r="BM340" s="171" t="s">
        <v>738</v>
      </c>
    </row>
    <row r="341" s="27" customFormat="true" ht="16.5" hidden="false" customHeight="true" outlineLevel="0" collapsed="false">
      <c r="A341" s="22"/>
      <c r="B341" s="159"/>
      <c r="C341" s="193" t="s">
        <v>739</v>
      </c>
      <c r="D341" s="193" t="s">
        <v>347</v>
      </c>
      <c r="E341" s="194" t="s">
        <v>740</v>
      </c>
      <c r="F341" s="195" t="s">
        <v>741</v>
      </c>
      <c r="G341" s="196" t="s">
        <v>216</v>
      </c>
      <c r="H341" s="197" t="n">
        <v>1</v>
      </c>
      <c r="I341" s="198"/>
      <c r="J341" s="199" t="n">
        <f aca="false">ROUND(I341*H341,2)</f>
        <v>0</v>
      </c>
      <c r="K341" s="195" t="s">
        <v>134</v>
      </c>
      <c r="L341" s="200"/>
      <c r="M341" s="201"/>
      <c r="N341" s="202" t="s">
        <v>41</v>
      </c>
      <c r="O341" s="60"/>
      <c r="P341" s="169" t="n">
        <f aca="false">O341*H341</f>
        <v>0</v>
      </c>
      <c r="Q341" s="169" t="n">
        <v>0.00031</v>
      </c>
      <c r="R341" s="169" t="n">
        <f aca="false">Q341*H341</f>
        <v>0.00031</v>
      </c>
      <c r="S341" s="169" t="n">
        <v>0</v>
      </c>
      <c r="T341" s="170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1" t="s">
        <v>282</v>
      </c>
      <c r="AT341" s="171" t="s">
        <v>347</v>
      </c>
      <c r="AU341" s="171" t="s">
        <v>136</v>
      </c>
      <c r="AY341" s="3" t="s">
        <v>127</v>
      </c>
      <c r="BE341" s="172" t="n">
        <f aca="false">IF(N341="základní",J341,0)</f>
        <v>0</v>
      </c>
      <c r="BF341" s="172" t="n">
        <f aca="false">IF(N341="snížená",J341,0)</f>
        <v>0</v>
      </c>
      <c r="BG341" s="172" t="n">
        <f aca="false">IF(N341="zákl. přenesená",J341,0)</f>
        <v>0</v>
      </c>
      <c r="BH341" s="172" t="n">
        <f aca="false">IF(N341="sníž. přenesená",J341,0)</f>
        <v>0</v>
      </c>
      <c r="BI341" s="172" t="n">
        <f aca="false">IF(N341="nulová",J341,0)</f>
        <v>0</v>
      </c>
      <c r="BJ341" s="3" t="s">
        <v>136</v>
      </c>
      <c r="BK341" s="172" t="n">
        <f aca="false">ROUND(I341*H341,2)</f>
        <v>0</v>
      </c>
      <c r="BL341" s="3" t="s">
        <v>209</v>
      </c>
      <c r="BM341" s="171" t="s">
        <v>742</v>
      </c>
    </row>
    <row r="342" s="27" customFormat="true" ht="24.15" hidden="false" customHeight="true" outlineLevel="0" collapsed="false">
      <c r="A342" s="22"/>
      <c r="B342" s="159"/>
      <c r="C342" s="160" t="s">
        <v>743</v>
      </c>
      <c r="D342" s="160" t="s">
        <v>130</v>
      </c>
      <c r="E342" s="161" t="s">
        <v>744</v>
      </c>
      <c r="F342" s="162" t="s">
        <v>745</v>
      </c>
      <c r="G342" s="163" t="s">
        <v>342</v>
      </c>
      <c r="H342" s="192"/>
      <c r="I342" s="165"/>
      <c r="J342" s="166" t="n">
        <f aca="false">ROUND(I342*H342,2)</f>
        <v>0</v>
      </c>
      <c r="K342" s="162" t="s">
        <v>134</v>
      </c>
      <c r="L342" s="23"/>
      <c r="M342" s="167"/>
      <c r="N342" s="168" t="s">
        <v>41</v>
      </c>
      <c r="O342" s="60"/>
      <c r="P342" s="169" t="n">
        <f aca="false">O342*H342</f>
        <v>0</v>
      </c>
      <c r="Q342" s="169" t="n">
        <v>0</v>
      </c>
      <c r="R342" s="169" t="n">
        <f aca="false">Q342*H342</f>
        <v>0</v>
      </c>
      <c r="S342" s="169" t="n">
        <v>0</v>
      </c>
      <c r="T342" s="170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1" t="s">
        <v>209</v>
      </c>
      <c r="AT342" s="171" t="s">
        <v>130</v>
      </c>
      <c r="AU342" s="171" t="s">
        <v>136</v>
      </c>
      <c r="AY342" s="3" t="s">
        <v>127</v>
      </c>
      <c r="BE342" s="172" t="n">
        <f aca="false">IF(N342="základní",J342,0)</f>
        <v>0</v>
      </c>
      <c r="BF342" s="172" t="n">
        <f aca="false">IF(N342="snížená",J342,0)</f>
        <v>0</v>
      </c>
      <c r="BG342" s="172" t="n">
        <f aca="false">IF(N342="zákl. přenesená",J342,0)</f>
        <v>0</v>
      </c>
      <c r="BH342" s="172" t="n">
        <f aca="false">IF(N342="sníž. přenesená",J342,0)</f>
        <v>0</v>
      </c>
      <c r="BI342" s="172" t="n">
        <f aca="false">IF(N342="nulová",J342,0)</f>
        <v>0</v>
      </c>
      <c r="BJ342" s="3" t="s">
        <v>136</v>
      </c>
      <c r="BK342" s="172" t="n">
        <f aca="false">ROUND(I342*H342,2)</f>
        <v>0</v>
      </c>
      <c r="BL342" s="3" t="s">
        <v>209</v>
      </c>
      <c r="BM342" s="171" t="s">
        <v>746</v>
      </c>
    </row>
    <row r="343" s="145" customFormat="true" ht="22.8" hidden="false" customHeight="true" outlineLevel="0" collapsed="false">
      <c r="B343" s="146"/>
      <c r="D343" s="147" t="s">
        <v>74</v>
      </c>
      <c r="E343" s="157" t="s">
        <v>747</v>
      </c>
      <c r="F343" s="157" t="s">
        <v>748</v>
      </c>
      <c r="I343" s="149"/>
      <c r="J343" s="158" t="n">
        <f aca="false">BK343</f>
        <v>0</v>
      </c>
      <c r="L343" s="146"/>
      <c r="M343" s="151"/>
      <c r="N343" s="152"/>
      <c r="O343" s="152"/>
      <c r="P343" s="153" t="n">
        <f aca="false">SUM(P344:P358)</f>
        <v>0</v>
      </c>
      <c r="Q343" s="152"/>
      <c r="R343" s="153" t="n">
        <f aca="false">SUM(R344:R358)</f>
        <v>0.023957</v>
      </c>
      <c r="S343" s="152"/>
      <c r="T343" s="154" t="n">
        <f aca="false">SUM(T344:T358)</f>
        <v>0</v>
      </c>
      <c r="AR343" s="147" t="s">
        <v>136</v>
      </c>
      <c r="AT343" s="155" t="s">
        <v>74</v>
      </c>
      <c r="AU343" s="155" t="s">
        <v>80</v>
      </c>
      <c r="AY343" s="147" t="s">
        <v>127</v>
      </c>
      <c r="BK343" s="156" t="n">
        <f aca="false">SUM(BK344:BK358)</f>
        <v>0</v>
      </c>
    </row>
    <row r="344" s="27" customFormat="true" ht="24.15" hidden="false" customHeight="true" outlineLevel="0" collapsed="false">
      <c r="A344" s="22"/>
      <c r="B344" s="159"/>
      <c r="C344" s="160" t="s">
        <v>749</v>
      </c>
      <c r="D344" s="160" t="s">
        <v>130</v>
      </c>
      <c r="E344" s="161" t="s">
        <v>750</v>
      </c>
      <c r="F344" s="162" t="s">
        <v>751</v>
      </c>
      <c r="G344" s="163" t="s">
        <v>133</v>
      </c>
      <c r="H344" s="164" t="n">
        <v>5.9</v>
      </c>
      <c r="I344" s="165"/>
      <c r="J344" s="166" t="n">
        <f aca="false">ROUND(I344*H344,2)</f>
        <v>0</v>
      </c>
      <c r="K344" s="162" t="s">
        <v>134</v>
      </c>
      <c r="L344" s="23"/>
      <c r="M344" s="167"/>
      <c r="N344" s="168" t="s">
        <v>41</v>
      </c>
      <c r="O344" s="60"/>
      <c r="P344" s="169" t="n">
        <f aca="false">O344*H344</f>
        <v>0</v>
      </c>
      <c r="Q344" s="169" t="n">
        <v>8E-005</v>
      </c>
      <c r="R344" s="169" t="n">
        <f aca="false">Q344*H344</f>
        <v>0.000472</v>
      </c>
      <c r="S344" s="169" t="n">
        <v>0</v>
      </c>
      <c r="T344" s="170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1" t="s">
        <v>209</v>
      </c>
      <c r="AT344" s="171" t="s">
        <v>130</v>
      </c>
      <c r="AU344" s="171" t="s">
        <v>136</v>
      </c>
      <c r="AY344" s="3" t="s">
        <v>127</v>
      </c>
      <c r="BE344" s="172" t="n">
        <f aca="false">IF(N344="základní",J344,0)</f>
        <v>0</v>
      </c>
      <c r="BF344" s="172" t="n">
        <f aca="false">IF(N344="snížená",J344,0)</f>
        <v>0</v>
      </c>
      <c r="BG344" s="172" t="n">
        <f aca="false">IF(N344="zákl. přenesená",J344,0)</f>
        <v>0</v>
      </c>
      <c r="BH344" s="172" t="n">
        <f aca="false">IF(N344="sníž. přenesená",J344,0)</f>
        <v>0</v>
      </c>
      <c r="BI344" s="172" t="n">
        <f aca="false">IF(N344="nulová",J344,0)</f>
        <v>0</v>
      </c>
      <c r="BJ344" s="3" t="s">
        <v>136</v>
      </c>
      <c r="BK344" s="172" t="n">
        <f aca="false">ROUND(I344*H344,2)</f>
        <v>0</v>
      </c>
      <c r="BL344" s="3" t="s">
        <v>209</v>
      </c>
      <c r="BM344" s="171" t="s">
        <v>752</v>
      </c>
    </row>
    <row r="345" s="173" customFormat="true" ht="12.8" hidden="false" customHeight="false" outlineLevel="0" collapsed="false">
      <c r="B345" s="174"/>
      <c r="D345" s="175" t="s">
        <v>142</v>
      </c>
      <c r="E345" s="176"/>
      <c r="F345" s="177" t="s">
        <v>753</v>
      </c>
      <c r="H345" s="178" t="n">
        <v>5.9</v>
      </c>
      <c r="I345" s="179"/>
      <c r="L345" s="174"/>
      <c r="M345" s="180"/>
      <c r="N345" s="181"/>
      <c r="O345" s="181"/>
      <c r="P345" s="181"/>
      <c r="Q345" s="181"/>
      <c r="R345" s="181"/>
      <c r="S345" s="181"/>
      <c r="T345" s="182"/>
      <c r="AT345" s="176" t="s">
        <v>142</v>
      </c>
      <c r="AU345" s="176" t="s">
        <v>136</v>
      </c>
      <c r="AV345" s="173" t="s">
        <v>136</v>
      </c>
      <c r="AW345" s="173" t="s">
        <v>31</v>
      </c>
      <c r="AX345" s="173" t="s">
        <v>80</v>
      </c>
      <c r="AY345" s="176" t="s">
        <v>127</v>
      </c>
    </row>
    <row r="346" s="27" customFormat="true" ht="24.15" hidden="false" customHeight="true" outlineLevel="0" collapsed="false">
      <c r="A346" s="22"/>
      <c r="B346" s="159"/>
      <c r="C346" s="160" t="s">
        <v>754</v>
      </c>
      <c r="D346" s="160" t="s">
        <v>130</v>
      </c>
      <c r="E346" s="161" t="s">
        <v>755</v>
      </c>
      <c r="F346" s="162" t="s">
        <v>756</v>
      </c>
      <c r="G346" s="163" t="s">
        <v>133</v>
      </c>
      <c r="H346" s="164" t="n">
        <v>5.9</v>
      </c>
      <c r="I346" s="165"/>
      <c r="J346" s="166" t="n">
        <f aca="false">ROUND(I346*H346,2)</f>
        <v>0</v>
      </c>
      <c r="K346" s="162" t="s">
        <v>134</v>
      </c>
      <c r="L346" s="23"/>
      <c r="M346" s="167"/>
      <c r="N346" s="168" t="s">
        <v>41</v>
      </c>
      <c r="O346" s="60"/>
      <c r="P346" s="169" t="n">
        <f aca="false">O346*H346</f>
        <v>0</v>
      </c>
      <c r="Q346" s="169" t="n">
        <v>6E-005</v>
      </c>
      <c r="R346" s="169" t="n">
        <f aca="false">Q346*H346</f>
        <v>0.000354</v>
      </c>
      <c r="S346" s="169" t="n">
        <v>0</v>
      </c>
      <c r="T346" s="170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1" t="s">
        <v>209</v>
      </c>
      <c r="AT346" s="171" t="s">
        <v>130</v>
      </c>
      <c r="AU346" s="171" t="s">
        <v>136</v>
      </c>
      <c r="AY346" s="3" t="s">
        <v>127</v>
      </c>
      <c r="BE346" s="172" t="n">
        <f aca="false">IF(N346="základní",J346,0)</f>
        <v>0</v>
      </c>
      <c r="BF346" s="172" t="n">
        <f aca="false">IF(N346="snížená",J346,0)</f>
        <v>0</v>
      </c>
      <c r="BG346" s="172" t="n">
        <f aca="false">IF(N346="zákl. přenesená",J346,0)</f>
        <v>0</v>
      </c>
      <c r="BH346" s="172" t="n">
        <f aca="false">IF(N346="sníž. přenesená",J346,0)</f>
        <v>0</v>
      </c>
      <c r="BI346" s="172" t="n">
        <f aca="false">IF(N346="nulová",J346,0)</f>
        <v>0</v>
      </c>
      <c r="BJ346" s="3" t="s">
        <v>136</v>
      </c>
      <c r="BK346" s="172" t="n">
        <f aca="false">ROUND(I346*H346,2)</f>
        <v>0</v>
      </c>
      <c r="BL346" s="3" t="s">
        <v>209</v>
      </c>
      <c r="BM346" s="171" t="s">
        <v>757</v>
      </c>
    </row>
    <row r="347" s="173" customFormat="true" ht="12.8" hidden="false" customHeight="false" outlineLevel="0" collapsed="false">
      <c r="B347" s="174"/>
      <c r="D347" s="175" t="s">
        <v>142</v>
      </c>
      <c r="E347" s="176"/>
      <c r="F347" s="177" t="s">
        <v>758</v>
      </c>
      <c r="H347" s="178" t="n">
        <v>5.9</v>
      </c>
      <c r="I347" s="179"/>
      <c r="L347" s="174"/>
      <c r="M347" s="180"/>
      <c r="N347" s="181"/>
      <c r="O347" s="181"/>
      <c r="P347" s="181"/>
      <c r="Q347" s="181"/>
      <c r="R347" s="181"/>
      <c r="S347" s="181"/>
      <c r="T347" s="182"/>
      <c r="AT347" s="176" t="s">
        <v>142</v>
      </c>
      <c r="AU347" s="176" t="s">
        <v>136</v>
      </c>
      <c r="AV347" s="173" t="s">
        <v>136</v>
      </c>
      <c r="AW347" s="173" t="s">
        <v>31</v>
      </c>
      <c r="AX347" s="173" t="s">
        <v>80</v>
      </c>
      <c r="AY347" s="176" t="s">
        <v>127</v>
      </c>
    </row>
    <row r="348" s="27" customFormat="true" ht="24.15" hidden="false" customHeight="true" outlineLevel="0" collapsed="false">
      <c r="A348" s="22"/>
      <c r="B348" s="159"/>
      <c r="C348" s="160" t="s">
        <v>759</v>
      </c>
      <c r="D348" s="160" t="s">
        <v>130</v>
      </c>
      <c r="E348" s="161" t="s">
        <v>760</v>
      </c>
      <c r="F348" s="162" t="s">
        <v>761</v>
      </c>
      <c r="G348" s="163" t="s">
        <v>133</v>
      </c>
      <c r="H348" s="164" t="n">
        <v>5.9</v>
      </c>
      <c r="I348" s="165"/>
      <c r="J348" s="166" t="n">
        <f aca="false">ROUND(I348*H348,2)</f>
        <v>0</v>
      </c>
      <c r="K348" s="162" t="s">
        <v>134</v>
      </c>
      <c r="L348" s="23"/>
      <c r="M348" s="167"/>
      <c r="N348" s="168" t="s">
        <v>41</v>
      </c>
      <c r="O348" s="60"/>
      <c r="P348" s="169" t="n">
        <f aca="false">O348*H348</f>
        <v>0</v>
      </c>
      <c r="Q348" s="169" t="n">
        <v>0.00014</v>
      </c>
      <c r="R348" s="169" t="n">
        <f aca="false">Q348*H348</f>
        <v>0.000826</v>
      </c>
      <c r="S348" s="169" t="n">
        <v>0</v>
      </c>
      <c r="T348" s="170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1" t="s">
        <v>209</v>
      </c>
      <c r="AT348" s="171" t="s">
        <v>130</v>
      </c>
      <c r="AU348" s="171" t="s">
        <v>136</v>
      </c>
      <c r="AY348" s="3" t="s">
        <v>127</v>
      </c>
      <c r="BE348" s="172" t="n">
        <f aca="false">IF(N348="základní",J348,0)</f>
        <v>0</v>
      </c>
      <c r="BF348" s="172" t="n">
        <f aca="false">IF(N348="snížená",J348,0)</f>
        <v>0</v>
      </c>
      <c r="BG348" s="172" t="n">
        <f aca="false">IF(N348="zákl. přenesená",J348,0)</f>
        <v>0</v>
      </c>
      <c r="BH348" s="172" t="n">
        <f aca="false">IF(N348="sníž. přenesená",J348,0)</f>
        <v>0</v>
      </c>
      <c r="BI348" s="172" t="n">
        <f aca="false">IF(N348="nulová",J348,0)</f>
        <v>0</v>
      </c>
      <c r="BJ348" s="3" t="s">
        <v>136</v>
      </c>
      <c r="BK348" s="172" t="n">
        <f aca="false">ROUND(I348*H348,2)</f>
        <v>0</v>
      </c>
      <c r="BL348" s="3" t="s">
        <v>209</v>
      </c>
      <c r="BM348" s="171" t="s">
        <v>762</v>
      </c>
    </row>
    <row r="349" s="27" customFormat="true" ht="24.15" hidden="false" customHeight="true" outlineLevel="0" collapsed="false">
      <c r="A349" s="22"/>
      <c r="B349" s="159"/>
      <c r="C349" s="160" t="s">
        <v>763</v>
      </c>
      <c r="D349" s="160" t="s">
        <v>130</v>
      </c>
      <c r="E349" s="161" t="s">
        <v>764</v>
      </c>
      <c r="F349" s="162" t="s">
        <v>765</v>
      </c>
      <c r="G349" s="163" t="s">
        <v>133</v>
      </c>
      <c r="H349" s="164" t="n">
        <v>5.9</v>
      </c>
      <c r="I349" s="165"/>
      <c r="J349" s="166" t="n">
        <f aca="false">ROUND(I349*H349,2)</f>
        <v>0</v>
      </c>
      <c r="K349" s="162" t="s">
        <v>134</v>
      </c>
      <c r="L349" s="23"/>
      <c r="M349" s="167"/>
      <c r="N349" s="168" t="s">
        <v>41</v>
      </c>
      <c r="O349" s="60"/>
      <c r="P349" s="169" t="n">
        <f aca="false">O349*H349</f>
        <v>0</v>
      </c>
      <c r="Q349" s="169" t="n">
        <v>0.00012</v>
      </c>
      <c r="R349" s="169" t="n">
        <f aca="false">Q349*H349</f>
        <v>0.000708</v>
      </c>
      <c r="S349" s="169" t="n">
        <v>0</v>
      </c>
      <c r="T349" s="170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1" t="s">
        <v>209</v>
      </c>
      <c r="AT349" s="171" t="s">
        <v>130</v>
      </c>
      <c r="AU349" s="171" t="s">
        <v>136</v>
      </c>
      <c r="AY349" s="3" t="s">
        <v>127</v>
      </c>
      <c r="BE349" s="172" t="n">
        <f aca="false">IF(N349="základní",J349,0)</f>
        <v>0</v>
      </c>
      <c r="BF349" s="172" t="n">
        <f aca="false">IF(N349="snížená",J349,0)</f>
        <v>0</v>
      </c>
      <c r="BG349" s="172" t="n">
        <f aca="false">IF(N349="zákl. přenesená",J349,0)</f>
        <v>0</v>
      </c>
      <c r="BH349" s="172" t="n">
        <f aca="false">IF(N349="sníž. přenesená",J349,0)</f>
        <v>0</v>
      </c>
      <c r="BI349" s="172" t="n">
        <f aca="false">IF(N349="nulová",J349,0)</f>
        <v>0</v>
      </c>
      <c r="BJ349" s="3" t="s">
        <v>136</v>
      </c>
      <c r="BK349" s="172" t="n">
        <f aca="false">ROUND(I349*H349,2)</f>
        <v>0</v>
      </c>
      <c r="BL349" s="3" t="s">
        <v>209</v>
      </c>
      <c r="BM349" s="171" t="s">
        <v>766</v>
      </c>
    </row>
    <row r="350" s="27" customFormat="true" ht="24.15" hidden="false" customHeight="true" outlineLevel="0" collapsed="false">
      <c r="A350" s="22"/>
      <c r="B350" s="159"/>
      <c r="C350" s="160" t="s">
        <v>767</v>
      </c>
      <c r="D350" s="160" t="s">
        <v>130</v>
      </c>
      <c r="E350" s="161" t="s">
        <v>768</v>
      </c>
      <c r="F350" s="162" t="s">
        <v>769</v>
      </c>
      <c r="G350" s="163" t="s">
        <v>133</v>
      </c>
      <c r="H350" s="164" t="n">
        <v>5.9</v>
      </c>
      <c r="I350" s="165"/>
      <c r="J350" s="166" t="n">
        <f aca="false">ROUND(I350*H350,2)</f>
        <v>0</v>
      </c>
      <c r="K350" s="162" t="s">
        <v>134</v>
      </c>
      <c r="L350" s="23"/>
      <c r="M350" s="167"/>
      <c r="N350" s="168" t="s">
        <v>41</v>
      </c>
      <c r="O350" s="60"/>
      <c r="P350" s="169" t="n">
        <f aca="false">O350*H350</f>
        <v>0</v>
      </c>
      <c r="Q350" s="169" t="n">
        <v>0.00012</v>
      </c>
      <c r="R350" s="169" t="n">
        <f aca="false">Q350*H350</f>
        <v>0.000708</v>
      </c>
      <c r="S350" s="169" t="n">
        <v>0</v>
      </c>
      <c r="T350" s="170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1" t="s">
        <v>209</v>
      </c>
      <c r="AT350" s="171" t="s">
        <v>130</v>
      </c>
      <c r="AU350" s="171" t="s">
        <v>136</v>
      </c>
      <c r="AY350" s="3" t="s">
        <v>127</v>
      </c>
      <c r="BE350" s="172" t="n">
        <f aca="false">IF(N350="základní",J350,0)</f>
        <v>0</v>
      </c>
      <c r="BF350" s="172" t="n">
        <f aca="false">IF(N350="snížená",J350,0)</f>
        <v>0</v>
      </c>
      <c r="BG350" s="172" t="n">
        <f aca="false">IF(N350="zákl. přenesená",J350,0)</f>
        <v>0</v>
      </c>
      <c r="BH350" s="172" t="n">
        <f aca="false">IF(N350="sníž. přenesená",J350,0)</f>
        <v>0</v>
      </c>
      <c r="BI350" s="172" t="n">
        <f aca="false">IF(N350="nulová",J350,0)</f>
        <v>0</v>
      </c>
      <c r="BJ350" s="3" t="s">
        <v>136</v>
      </c>
      <c r="BK350" s="172" t="n">
        <f aca="false">ROUND(I350*H350,2)</f>
        <v>0</v>
      </c>
      <c r="BL350" s="3" t="s">
        <v>209</v>
      </c>
      <c r="BM350" s="171" t="s">
        <v>770</v>
      </c>
    </row>
    <row r="351" s="27" customFormat="true" ht="24.15" hidden="false" customHeight="true" outlineLevel="0" collapsed="false">
      <c r="A351" s="22"/>
      <c r="B351" s="159"/>
      <c r="C351" s="160" t="s">
        <v>771</v>
      </c>
      <c r="D351" s="160" t="s">
        <v>130</v>
      </c>
      <c r="E351" s="161" t="s">
        <v>772</v>
      </c>
      <c r="F351" s="162" t="s">
        <v>773</v>
      </c>
      <c r="G351" s="163" t="s">
        <v>133</v>
      </c>
      <c r="H351" s="164" t="n">
        <v>6.02</v>
      </c>
      <c r="I351" s="165"/>
      <c r="J351" s="166" t="n">
        <f aca="false">ROUND(I351*H351,2)</f>
        <v>0</v>
      </c>
      <c r="K351" s="162" t="s">
        <v>134</v>
      </c>
      <c r="L351" s="23"/>
      <c r="M351" s="167"/>
      <c r="N351" s="168" t="s">
        <v>41</v>
      </c>
      <c r="O351" s="60"/>
      <c r="P351" s="169" t="n">
        <f aca="false">O351*H351</f>
        <v>0</v>
      </c>
      <c r="Q351" s="169" t="n">
        <v>0</v>
      </c>
      <c r="R351" s="169" t="n">
        <f aca="false">Q351*H351</f>
        <v>0</v>
      </c>
      <c r="S351" s="169" t="n">
        <v>0</v>
      </c>
      <c r="T351" s="170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1" t="s">
        <v>209</v>
      </c>
      <c r="AT351" s="171" t="s">
        <v>130</v>
      </c>
      <c r="AU351" s="171" t="s">
        <v>136</v>
      </c>
      <c r="AY351" s="3" t="s">
        <v>127</v>
      </c>
      <c r="BE351" s="172" t="n">
        <f aca="false">IF(N351="základní",J351,0)</f>
        <v>0</v>
      </c>
      <c r="BF351" s="172" t="n">
        <f aca="false">IF(N351="snížená",J351,0)</f>
        <v>0</v>
      </c>
      <c r="BG351" s="172" t="n">
        <f aca="false">IF(N351="zákl. přenesená",J351,0)</f>
        <v>0</v>
      </c>
      <c r="BH351" s="172" t="n">
        <f aca="false">IF(N351="sníž. přenesená",J351,0)</f>
        <v>0</v>
      </c>
      <c r="BI351" s="172" t="n">
        <f aca="false">IF(N351="nulová",J351,0)</f>
        <v>0</v>
      </c>
      <c r="BJ351" s="3" t="s">
        <v>136</v>
      </c>
      <c r="BK351" s="172" t="n">
        <f aca="false">ROUND(I351*H351,2)</f>
        <v>0</v>
      </c>
      <c r="BL351" s="3" t="s">
        <v>209</v>
      </c>
      <c r="BM351" s="171" t="s">
        <v>774</v>
      </c>
    </row>
    <row r="352" s="173" customFormat="true" ht="12.8" hidden="false" customHeight="false" outlineLevel="0" collapsed="false">
      <c r="B352" s="174"/>
      <c r="D352" s="175" t="s">
        <v>142</v>
      </c>
      <c r="E352" s="176"/>
      <c r="F352" s="177" t="s">
        <v>775</v>
      </c>
      <c r="H352" s="178" t="n">
        <v>6.02</v>
      </c>
      <c r="I352" s="179"/>
      <c r="L352" s="174"/>
      <c r="M352" s="180"/>
      <c r="N352" s="181"/>
      <c r="O352" s="181"/>
      <c r="P352" s="181"/>
      <c r="Q352" s="181"/>
      <c r="R352" s="181"/>
      <c r="S352" s="181"/>
      <c r="T352" s="182"/>
      <c r="AT352" s="176" t="s">
        <v>142</v>
      </c>
      <c r="AU352" s="176" t="s">
        <v>136</v>
      </c>
      <c r="AV352" s="173" t="s">
        <v>136</v>
      </c>
      <c r="AW352" s="173" t="s">
        <v>31</v>
      </c>
      <c r="AX352" s="173" t="s">
        <v>80</v>
      </c>
      <c r="AY352" s="176" t="s">
        <v>127</v>
      </c>
    </row>
    <row r="353" s="27" customFormat="true" ht="24.15" hidden="false" customHeight="true" outlineLevel="0" collapsed="false">
      <c r="A353" s="22"/>
      <c r="B353" s="159"/>
      <c r="C353" s="160" t="s">
        <v>776</v>
      </c>
      <c r="D353" s="160" t="s">
        <v>130</v>
      </c>
      <c r="E353" s="161" t="s">
        <v>777</v>
      </c>
      <c r="F353" s="162" t="s">
        <v>778</v>
      </c>
      <c r="G353" s="163" t="s">
        <v>133</v>
      </c>
      <c r="H353" s="164" t="n">
        <v>6.02</v>
      </c>
      <c r="I353" s="165"/>
      <c r="J353" s="166" t="n">
        <f aca="false">ROUND(I353*H353,2)</f>
        <v>0</v>
      </c>
      <c r="K353" s="162" t="s">
        <v>134</v>
      </c>
      <c r="L353" s="23"/>
      <c r="M353" s="167"/>
      <c r="N353" s="168" t="s">
        <v>41</v>
      </c>
      <c r="O353" s="60"/>
      <c r="P353" s="169" t="n">
        <f aca="false">O353*H353</f>
        <v>0</v>
      </c>
      <c r="Q353" s="169" t="n">
        <v>0</v>
      </c>
      <c r="R353" s="169" t="n">
        <f aca="false">Q353*H353</f>
        <v>0</v>
      </c>
      <c r="S353" s="169" t="n">
        <v>0</v>
      </c>
      <c r="T353" s="170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1" t="s">
        <v>209</v>
      </c>
      <c r="AT353" s="171" t="s">
        <v>130</v>
      </c>
      <c r="AU353" s="171" t="s">
        <v>136</v>
      </c>
      <c r="AY353" s="3" t="s">
        <v>127</v>
      </c>
      <c r="BE353" s="172" t="n">
        <f aca="false">IF(N353="základní",J353,0)</f>
        <v>0</v>
      </c>
      <c r="BF353" s="172" t="n">
        <f aca="false">IF(N353="snížená",J353,0)</f>
        <v>0</v>
      </c>
      <c r="BG353" s="172" t="n">
        <f aca="false">IF(N353="zákl. přenesená",J353,0)</f>
        <v>0</v>
      </c>
      <c r="BH353" s="172" t="n">
        <f aca="false">IF(N353="sníž. přenesená",J353,0)</f>
        <v>0</v>
      </c>
      <c r="BI353" s="172" t="n">
        <f aca="false">IF(N353="nulová",J353,0)</f>
        <v>0</v>
      </c>
      <c r="BJ353" s="3" t="s">
        <v>136</v>
      </c>
      <c r="BK353" s="172" t="n">
        <f aca="false">ROUND(I353*H353,2)</f>
        <v>0</v>
      </c>
      <c r="BL353" s="3" t="s">
        <v>209</v>
      </c>
      <c r="BM353" s="171" t="s">
        <v>779</v>
      </c>
    </row>
    <row r="354" s="27" customFormat="true" ht="24.15" hidden="false" customHeight="true" outlineLevel="0" collapsed="false">
      <c r="A354" s="22"/>
      <c r="B354" s="159"/>
      <c r="C354" s="160" t="s">
        <v>780</v>
      </c>
      <c r="D354" s="160" t="s">
        <v>130</v>
      </c>
      <c r="E354" s="161" t="s">
        <v>781</v>
      </c>
      <c r="F354" s="162" t="s">
        <v>782</v>
      </c>
      <c r="G354" s="163" t="s">
        <v>133</v>
      </c>
      <c r="H354" s="164" t="n">
        <v>6.02</v>
      </c>
      <c r="I354" s="165"/>
      <c r="J354" s="166" t="n">
        <f aca="false">ROUND(I354*H354,2)</f>
        <v>0</v>
      </c>
      <c r="K354" s="162" t="s">
        <v>134</v>
      </c>
      <c r="L354" s="23"/>
      <c r="M354" s="167"/>
      <c r="N354" s="168" t="s">
        <v>41</v>
      </c>
      <c r="O354" s="60"/>
      <c r="P354" s="169" t="n">
        <f aca="false">O354*H354</f>
        <v>0</v>
      </c>
      <c r="Q354" s="169" t="n">
        <v>0.00029</v>
      </c>
      <c r="R354" s="169" t="n">
        <f aca="false">Q354*H354</f>
        <v>0.0017458</v>
      </c>
      <c r="S354" s="169" t="n">
        <v>0</v>
      </c>
      <c r="T354" s="170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1" t="s">
        <v>209</v>
      </c>
      <c r="AT354" s="171" t="s">
        <v>130</v>
      </c>
      <c r="AU354" s="171" t="s">
        <v>136</v>
      </c>
      <c r="AY354" s="3" t="s">
        <v>127</v>
      </c>
      <c r="BE354" s="172" t="n">
        <f aca="false">IF(N354="základní",J354,0)</f>
        <v>0</v>
      </c>
      <c r="BF354" s="172" t="n">
        <f aca="false">IF(N354="snížená",J354,0)</f>
        <v>0</v>
      </c>
      <c r="BG354" s="172" t="n">
        <f aca="false">IF(N354="zákl. přenesená",J354,0)</f>
        <v>0</v>
      </c>
      <c r="BH354" s="172" t="n">
        <f aca="false">IF(N354="sníž. přenesená",J354,0)</f>
        <v>0</v>
      </c>
      <c r="BI354" s="172" t="n">
        <f aca="false">IF(N354="nulová",J354,0)</f>
        <v>0</v>
      </c>
      <c r="BJ354" s="3" t="s">
        <v>136</v>
      </c>
      <c r="BK354" s="172" t="n">
        <f aca="false">ROUND(I354*H354,2)</f>
        <v>0</v>
      </c>
      <c r="BL354" s="3" t="s">
        <v>209</v>
      </c>
      <c r="BM354" s="171" t="s">
        <v>783</v>
      </c>
    </row>
    <row r="355" s="27" customFormat="true" ht="24.15" hidden="false" customHeight="true" outlineLevel="0" collapsed="false">
      <c r="A355" s="22"/>
      <c r="B355" s="159"/>
      <c r="C355" s="160" t="s">
        <v>784</v>
      </c>
      <c r="D355" s="160" t="s">
        <v>130</v>
      </c>
      <c r="E355" s="161" t="s">
        <v>785</v>
      </c>
      <c r="F355" s="162" t="s">
        <v>786</v>
      </c>
      <c r="G355" s="163" t="s">
        <v>133</v>
      </c>
      <c r="H355" s="164" t="n">
        <v>6.02</v>
      </c>
      <c r="I355" s="165"/>
      <c r="J355" s="166" t="n">
        <f aca="false">ROUND(I355*H355,2)</f>
        <v>0</v>
      </c>
      <c r="K355" s="162" t="s">
        <v>134</v>
      </c>
      <c r="L355" s="23"/>
      <c r="M355" s="167"/>
      <c r="N355" s="168" t="s">
        <v>41</v>
      </c>
      <c r="O355" s="60"/>
      <c r="P355" s="169" t="n">
        <f aca="false">O355*H355</f>
        <v>0</v>
      </c>
      <c r="Q355" s="169" t="n">
        <v>0.00066</v>
      </c>
      <c r="R355" s="169" t="n">
        <f aca="false">Q355*H355</f>
        <v>0.0039732</v>
      </c>
      <c r="S355" s="169" t="n">
        <v>0</v>
      </c>
      <c r="T355" s="170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1" t="s">
        <v>209</v>
      </c>
      <c r="AT355" s="171" t="s">
        <v>130</v>
      </c>
      <c r="AU355" s="171" t="s">
        <v>136</v>
      </c>
      <c r="AY355" s="3" t="s">
        <v>127</v>
      </c>
      <c r="BE355" s="172" t="n">
        <f aca="false">IF(N355="základní",J355,0)</f>
        <v>0</v>
      </c>
      <c r="BF355" s="172" t="n">
        <f aca="false">IF(N355="snížená",J355,0)</f>
        <v>0</v>
      </c>
      <c r="BG355" s="172" t="n">
        <f aca="false">IF(N355="zákl. přenesená",J355,0)</f>
        <v>0</v>
      </c>
      <c r="BH355" s="172" t="n">
        <f aca="false">IF(N355="sníž. přenesená",J355,0)</f>
        <v>0</v>
      </c>
      <c r="BI355" s="172" t="n">
        <f aca="false">IF(N355="nulová",J355,0)</f>
        <v>0</v>
      </c>
      <c r="BJ355" s="3" t="s">
        <v>136</v>
      </c>
      <c r="BK355" s="172" t="n">
        <f aca="false">ROUND(I355*H355,2)</f>
        <v>0</v>
      </c>
      <c r="BL355" s="3" t="s">
        <v>209</v>
      </c>
      <c r="BM355" s="171" t="s">
        <v>787</v>
      </c>
    </row>
    <row r="356" s="27" customFormat="true" ht="24.15" hidden="false" customHeight="true" outlineLevel="0" collapsed="false">
      <c r="A356" s="22"/>
      <c r="B356" s="159"/>
      <c r="C356" s="160" t="s">
        <v>788</v>
      </c>
      <c r="D356" s="160" t="s">
        <v>130</v>
      </c>
      <c r="E356" s="161" t="s">
        <v>789</v>
      </c>
      <c r="F356" s="162" t="s">
        <v>790</v>
      </c>
      <c r="G356" s="163" t="s">
        <v>133</v>
      </c>
      <c r="H356" s="164" t="n">
        <v>6.02</v>
      </c>
      <c r="I356" s="165"/>
      <c r="J356" s="166" t="n">
        <f aca="false">ROUND(I356*H356,2)</f>
        <v>0</v>
      </c>
      <c r="K356" s="162" t="s">
        <v>134</v>
      </c>
      <c r="L356" s="23"/>
      <c r="M356" s="167"/>
      <c r="N356" s="168" t="s">
        <v>41</v>
      </c>
      <c r="O356" s="60"/>
      <c r="P356" s="169" t="n">
        <f aca="false">O356*H356</f>
        <v>0</v>
      </c>
      <c r="Q356" s="169" t="n">
        <v>0.0025</v>
      </c>
      <c r="R356" s="169" t="n">
        <f aca="false">Q356*H356</f>
        <v>0.01505</v>
      </c>
      <c r="S356" s="169" t="n">
        <v>0</v>
      </c>
      <c r="T356" s="170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1" t="s">
        <v>209</v>
      </c>
      <c r="AT356" s="171" t="s">
        <v>130</v>
      </c>
      <c r="AU356" s="171" t="s">
        <v>136</v>
      </c>
      <c r="AY356" s="3" t="s">
        <v>127</v>
      </c>
      <c r="BE356" s="172" t="n">
        <f aca="false">IF(N356="základní",J356,0)</f>
        <v>0</v>
      </c>
      <c r="BF356" s="172" t="n">
        <f aca="false">IF(N356="snížená",J356,0)</f>
        <v>0</v>
      </c>
      <c r="BG356" s="172" t="n">
        <f aca="false">IF(N356="zákl. přenesená",J356,0)</f>
        <v>0</v>
      </c>
      <c r="BH356" s="172" t="n">
        <f aca="false">IF(N356="sníž. přenesená",J356,0)</f>
        <v>0</v>
      </c>
      <c r="BI356" s="172" t="n">
        <f aca="false">IF(N356="nulová",J356,0)</f>
        <v>0</v>
      </c>
      <c r="BJ356" s="3" t="s">
        <v>136</v>
      </c>
      <c r="BK356" s="172" t="n">
        <f aca="false">ROUND(I356*H356,2)</f>
        <v>0</v>
      </c>
      <c r="BL356" s="3" t="s">
        <v>209</v>
      </c>
      <c r="BM356" s="171" t="s">
        <v>791</v>
      </c>
    </row>
    <row r="357" s="27" customFormat="true" ht="24.15" hidden="false" customHeight="true" outlineLevel="0" collapsed="false">
      <c r="A357" s="22"/>
      <c r="B357" s="159"/>
      <c r="C357" s="160" t="s">
        <v>792</v>
      </c>
      <c r="D357" s="160" t="s">
        <v>130</v>
      </c>
      <c r="E357" s="161" t="s">
        <v>793</v>
      </c>
      <c r="F357" s="162" t="s">
        <v>794</v>
      </c>
      <c r="G357" s="163" t="s">
        <v>221</v>
      </c>
      <c r="H357" s="164" t="n">
        <v>1</v>
      </c>
      <c r="I357" s="165"/>
      <c r="J357" s="166" t="n">
        <f aca="false">ROUND(I357*H357,2)</f>
        <v>0</v>
      </c>
      <c r="K357" s="162"/>
      <c r="L357" s="23"/>
      <c r="M357" s="167"/>
      <c r="N357" s="168" t="s">
        <v>41</v>
      </c>
      <c r="O357" s="60"/>
      <c r="P357" s="169" t="n">
        <f aca="false">O357*H357</f>
        <v>0</v>
      </c>
      <c r="Q357" s="169" t="n">
        <v>0.00012</v>
      </c>
      <c r="R357" s="169" t="n">
        <f aca="false">Q357*H357</f>
        <v>0.00012</v>
      </c>
      <c r="S357" s="169" t="n">
        <v>0</v>
      </c>
      <c r="T357" s="170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1" t="s">
        <v>209</v>
      </c>
      <c r="AT357" s="171" t="s">
        <v>130</v>
      </c>
      <c r="AU357" s="171" t="s">
        <v>136</v>
      </c>
      <c r="AY357" s="3" t="s">
        <v>127</v>
      </c>
      <c r="BE357" s="172" t="n">
        <f aca="false">IF(N357="základní",J357,0)</f>
        <v>0</v>
      </c>
      <c r="BF357" s="172" t="n">
        <f aca="false">IF(N357="snížená",J357,0)</f>
        <v>0</v>
      </c>
      <c r="BG357" s="172" t="n">
        <f aca="false">IF(N357="zákl. přenesená",J357,0)</f>
        <v>0</v>
      </c>
      <c r="BH357" s="172" t="n">
        <f aca="false">IF(N357="sníž. přenesená",J357,0)</f>
        <v>0</v>
      </c>
      <c r="BI357" s="172" t="n">
        <f aca="false">IF(N357="nulová",J357,0)</f>
        <v>0</v>
      </c>
      <c r="BJ357" s="3" t="s">
        <v>136</v>
      </c>
      <c r="BK357" s="172" t="n">
        <f aca="false">ROUND(I357*H357,2)</f>
        <v>0</v>
      </c>
      <c r="BL357" s="3" t="s">
        <v>209</v>
      </c>
      <c r="BM357" s="171" t="s">
        <v>795</v>
      </c>
    </row>
    <row r="358" s="173" customFormat="true" ht="12.8" hidden="false" customHeight="false" outlineLevel="0" collapsed="false">
      <c r="B358" s="174"/>
      <c r="D358" s="175" t="s">
        <v>142</v>
      </c>
      <c r="E358" s="176"/>
      <c r="F358" s="177" t="s">
        <v>80</v>
      </c>
      <c r="H358" s="178" t="n">
        <v>1</v>
      </c>
      <c r="I358" s="179"/>
      <c r="L358" s="174"/>
      <c r="M358" s="180"/>
      <c r="N358" s="181"/>
      <c r="O358" s="181"/>
      <c r="P358" s="181"/>
      <c r="Q358" s="181"/>
      <c r="R358" s="181"/>
      <c r="S358" s="181"/>
      <c r="T358" s="182"/>
      <c r="AT358" s="176" t="s">
        <v>142</v>
      </c>
      <c r="AU358" s="176" t="s">
        <v>136</v>
      </c>
      <c r="AV358" s="173" t="s">
        <v>136</v>
      </c>
      <c r="AW358" s="173" t="s">
        <v>31</v>
      </c>
      <c r="AX358" s="173" t="s">
        <v>80</v>
      </c>
      <c r="AY358" s="176" t="s">
        <v>127</v>
      </c>
    </row>
    <row r="359" s="145" customFormat="true" ht="22.8" hidden="false" customHeight="true" outlineLevel="0" collapsed="false">
      <c r="B359" s="146"/>
      <c r="D359" s="147" t="s">
        <v>74</v>
      </c>
      <c r="E359" s="157" t="s">
        <v>796</v>
      </c>
      <c r="F359" s="157" t="s">
        <v>797</v>
      </c>
      <c r="I359" s="149"/>
      <c r="J359" s="158" t="n">
        <f aca="false">BK359</f>
        <v>0</v>
      </c>
      <c r="L359" s="146"/>
      <c r="M359" s="151"/>
      <c r="N359" s="152"/>
      <c r="O359" s="152"/>
      <c r="P359" s="153" t="n">
        <f aca="false">SUM(P360:P373)</f>
        <v>0</v>
      </c>
      <c r="Q359" s="152"/>
      <c r="R359" s="153" t="n">
        <f aca="false">SUM(R360:R373)</f>
        <v>0.4144733</v>
      </c>
      <c r="S359" s="152"/>
      <c r="T359" s="154" t="n">
        <f aca="false">SUM(T360:T373)</f>
        <v>0.0862327</v>
      </c>
      <c r="AR359" s="147" t="s">
        <v>136</v>
      </c>
      <c r="AT359" s="155" t="s">
        <v>74</v>
      </c>
      <c r="AU359" s="155" t="s">
        <v>80</v>
      </c>
      <c r="AY359" s="147" t="s">
        <v>127</v>
      </c>
      <c r="BK359" s="156" t="n">
        <f aca="false">SUM(BK360:BK373)</f>
        <v>0</v>
      </c>
    </row>
    <row r="360" s="27" customFormat="true" ht="16.5" hidden="false" customHeight="true" outlineLevel="0" collapsed="false">
      <c r="A360" s="22"/>
      <c r="B360" s="159"/>
      <c r="C360" s="160" t="s">
        <v>798</v>
      </c>
      <c r="D360" s="160" t="s">
        <v>130</v>
      </c>
      <c r="E360" s="161" t="s">
        <v>799</v>
      </c>
      <c r="F360" s="162" t="s">
        <v>800</v>
      </c>
      <c r="G360" s="163" t="s">
        <v>133</v>
      </c>
      <c r="H360" s="164" t="n">
        <v>278.17</v>
      </c>
      <c r="I360" s="165"/>
      <c r="J360" s="166" t="n">
        <f aca="false">ROUND(I360*H360,2)</f>
        <v>0</v>
      </c>
      <c r="K360" s="162" t="s">
        <v>134</v>
      </c>
      <c r="L360" s="23"/>
      <c r="M360" s="167"/>
      <c r="N360" s="168" t="s">
        <v>41</v>
      </c>
      <c r="O360" s="60"/>
      <c r="P360" s="169" t="n">
        <f aca="false">O360*H360</f>
        <v>0</v>
      </c>
      <c r="Q360" s="169" t="n">
        <v>0.001</v>
      </c>
      <c r="R360" s="169" t="n">
        <f aca="false">Q360*H360</f>
        <v>0.27817</v>
      </c>
      <c r="S360" s="169" t="n">
        <v>0.00031</v>
      </c>
      <c r="T360" s="170" t="n">
        <f aca="false">S360*H360</f>
        <v>0.0862327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1" t="s">
        <v>209</v>
      </c>
      <c r="AT360" s="171" t="s">
        <v>130</v>
      </c>
      <c r="AU360" s="171" t="s">
        <v>136</v>
      </c>
      <c r="AY360" s="3" t="s">
        <v>127</v>
      </c>
      <c r="BE360" s="172" t="n">
        <f aca="false">IF(N360="základní",J360,0)</f>
        <v>0</v>
      </c>
      <c r="BF360" s="172" t="n">
        <f aca="false">IF(N360="snížená",J360,0)</f>
        <v>0</v>
      </c>
      <c r="BG360" s="172" t="n">
        <f aca="false">IF(N360="zákl. přenesená",J360,0)</f>
        <v>0</v>
      </c>
      <c r="BH360" s="172" t="n">
        <f aca="false">IF(N360="sníž. přenesená",J360,0)</f>
        <v>0</v>
      </c>
      <c r="BI360" s="172" t="n">
        <f aca="false">IF(N360="nulová",J360,0)</f>
        <v>0</v>
      </c>
      <c r="BJ360" s="3" t="s">
        <v>136</v>
      </c>
      <c r="BK360" s="172" t="n">
        <f aca="false">ROUND(I360*H360,2)</f>
        <v>0</v>
      </c>
      <c r="BL360" s="3" t="s">
        <v>209</v>
      </c>
      <c r="BM360" s="171" t="s">
        <v>801</v>
      </c>
    </row>
    <row r="361" s="173" customFormat="true" ht="12.8" hidden="false" customHeight="false" outlineLevel="0" collapsed="false">
      <c r="B361" s="174"/>
      <c r="D361" s="175" t="s">
        <v>142</v>
      </c>
      <c r="E361" s="176"/>
      <c r="F361" s="177" t="s">
        <v>149</v>
      </c>
      <c r="H361" s="178" t="n">
        <v>67.1</v>
      </c>
      <c r="I361" s="179"/>
      <c r="L361" s="174"/>
      <c r="M361" s="180"/>
      <c r="N361" s="181"/>
      <c r="O361" s="181"/>
      <c r="P361" s="181"/>
      <c r="Q361" s="181"/>
      <c r="R361" s="181"/>
      <c r="S361" s="181"/>
      <c r="T361" s="182"/>
      <c r="AT361" s="176" t="s">
        <v>142</v>
      </c>
      <c r="AU361" s="176" t="s">
        <v>136</v>
      </c>
      <c r="AV361" s="173" t="s">
        <v>136</v>
      </c>
      <c r="AW361" s="173" t="s">
        <v>31</v>
      </c>
      <c r="AX361" s="173" t="s">
        <v>75</v>
      </c>
      <c r="AY361" s="176" t="s">
        <v>127</v>
      </c>
    </row>
    <row r="362" s="173" customFormat="true" ht="12.8" hidden="false" customHeight="false" outlineLevel="0" collapsed="false">
      <c r="B362" s="174"/>
      <c r="D362" s="175" t="s">
        <v>142</v>
      </c>
      <c r="E362" s="176"/>
      <c r="F362" s="177" t="s">
        <v>802</v>
      </c>
      <c r="H362" s="178" t="n">
        <v>27.03</v>
      </c>
      <c r="I362" s="179"/>
      <c r="L362" s="174"/>
      <c r="M362" s="180"/>
      <c r="N362" s="181"/>
      <c r="O362" s="181"/>
      <c r="P362" s="181"/>
      <c r="Q362" s="181"/>
      <c r="R362" s="181"/>
      <c r="S362" s="181"/>
      <c r="T362" s="182"/>
      <c r="AT362" s="176" t="s">
        <v>142</v>
      </c>
      <c r="AU362" s="176" t="s">
        <v>136</v>
      </c>
      <c r="AV362" s="173" t="s">
        <v>136</v>
      </c>
      <c r="AW362" s="173" t="s">
        <v>31</v>
      </c>
      <c r="AX362" s="173" t="s">
        <v>75</v>
      </c>
      <c r="AY362" s="176" t="s">
        <v>127</v>
      </c>
    </row>
    <row r="363" s="173" customFormat="true" ht="12.8" hidden="false" customHeight="false" outlineLevel="0" collapsed="false">
      <c r="B363" s="174"/>
      <c r="D363" s="175" t="s">
        <v>142</v>
      </c>
      <c r="E363" s="176"/>
      <c r="F363" s="177" t="s">
        <v>803</v>
      </c>
      <c r="H363" s="178" t="n">
        <v>63.6</v>
      </c>
      <c r="I363" s="179"/>
      <c r="L363" s="174"/>
      <c r="M363" s="180"/>
      <c r="N363" s="181"/>
      <c r="O363" s="181"/>
      <c r="P363" s="181"/>
      <c r="Q363" s="181"/>
      <c r="R363" s="181"/>
      <c r="S363" s="181"/>
      <c r="T363" s="182"/>
      <c r="AT363" s="176" t="s">
        <v>142</v>
      </c>
      <c r="AU363" s="176" t="s">
        <v>136</v>
      </c>
      <c r="AV363" s="173" t="s">
        <v>136</v>
      </c>
      <c r="AW363" s="173" t="s">
        <v>31</v>
      </c>
      <c r="AX363" s="173" t="s">
        <v>75</v>
      </c>
      <c r="AY363" s="176" t="s">
        <v>127</v>
      </c>
    </row>
    <row r="364" s="173" customFormat="true" ht="12.8" hidden="false" customHeight="false" outlineLevel="0" collapsed="false">
      <c r="B364" s="174"/>
      <c r="D364" s="175" t="s">
        <v>142</v>
      </c>
      <c r="E364" s="176"/>
      <c r="F364" s="177" t="s">
        <v>804</v>
      </c>
      <c r="H364" s="178" t="n">
        <v>13</v>
      </c>
      <c r="I364" s="179"/>
      <c r="L364" s="174"/>
      <c r="M364" s="180"/>
      <c r="N364" s="181"/>
      <c r="O364" s="181"/>
      <c r="P364" s="181"/>
      <c r="Q364" s="181"/>
      <c r="R364" s="181"/>
      <c r="S364" s="181"/>
      <c r="T364" s="182"/>
      <c r="AT364" s="176" t="s">
        <v>142</v>
      </c>
      <c r="AU364" s="176" t="s">
        <v>136</v>
      </c>
      <c r="AV364" s="173" t="s">
        <v>136</v>
      </c>
      <c r="AW364" s="173" t="s">
        <v>31</v>
      </c>
      <c r="AX364" s="173" t="s">
        <v>75</v>
      </c>
      <c r="AY364" s="176" t="s">
        <v>127</v>
      </c>
    </row>
    <row r="365" s="173" customFormat="true" ht="12.8" hidden="false" customHeight="false" outlineLevel="0" collapsed="false">
      <c r="B365" s="174"/>
      <c r="D365" s="175" t="s">
        <v>142</v>
      </c>
      <c r="E365" s="176"/>
      <c r="F365" s="177" t="s">
        <v>805</v>
      </c>
      <c r="H365" s="178" t="n">
        <v>18.4</v>
      </c>
      <c r="I365" s="179"/>
      <c r="L365" s="174"/>
      <c r="M365" s="180"/>
      <c r="N365" s="181"/>
      <c r="O365" s="181"/>
      <c r="P365" s="181"/>
      <c r="Q365" s="181"/>
      <c r="R365" s="181"/>
      <c r="S365" s="181"/>
      <c r="T365" s="182"/>
      <c r="AT365" s="176" t="s">
        <v>142</v>
      </c>
      <c r="AU365" s="176" t="s">
        <v>136</v>
      </c>
      <c r="AV365" s="173" t="s">
        <v>136</v>
      </c>
      <c r="AW365" s="173" t="s">
        <v>31</v>
      </c>
      <c r="AX365" s="173" t="s">
        <v>75</v>
      </c>
      <c r="AY365" s="176" t="s">
        <v>127</v>
      </c>
    </row>
    <row r="366" s="173" customFormat="true" ht="12.8" hidden="false" customHeight="false" outlineLevel="0" collapsed="false">
      <c r="B366" s="174"/>
      <c r="D366" s="175" t="s">
        <v>142</v>
      </c>
      <c r="E366" s="176"/>
      <c r="F366" s="177" t="s">
        <v>806</v>
      </c>
      <c r="H366" s="178" t="n">
        <v>42.665</v>
      </c>
      <c r="I366" s="179"/>
      <c r="L366" s="174"/>
      <c r="M366" s="180"/>
      <c r="N366" s="181"/>
      <c r="O366" s="181"/>
      <c r="P366" s="181"/>
      <c r="Q366" s="181"/>
      <c r="R366" s="181"/>
      <c r="S366" s="181"/>
      <c r="T366" s="182"/>
      <c r="AT366" s="176" t="s">
        <v>142</v>
      </c>
      <c r="AU366" s="176" t="s">
        <v>136</v>
      </c>
      <c r="AV366" s="173" t="s">
        <v>136</v>
      </c>
      <c r="AW366" s="173" t="s">
        <v>31</v>
      </c>
      <c r="AX366" s="173" t="s">
        <v>75</v>
      </c>
      <c r="AY366" s="176" t="s">
        <v>127</v>
      </c>
    </row>
    <row r="367" s="173" customFormat="true" ht="12.8" hidden="false" customHeight="false" outlineLevel="0" collapsed="false">
      <c r="B367" s="174"/>
      <c r="D367" s="175" t="s">
        <v>142</v>
      </c>
      <c r="E367" s="176"/>
      <c r="F367" s="177" t="s">
        <v>807</v>
      </c>
      <c r="H367" s="178" t="n">
        <v>46.375</v>
      </c>
      <c r="I367" s="179"/>
      <c r="L367" s="174"/>
      <c r="M367" s="180"/>
      <c r="N367" s="181"/>
      <c r="O367" s="181"/>
      <c r="P367" s="181"/>
      <c r="Q367" s="181"/>
      <c r="R367" s="181"/>
      <c r="S367" s="181"/>
      <c r="T367" s="182"/>
      <c r="AT367" s="176" t="s">
        <v>142</v>
      </c>
      <c r="AU367" s="176" t="s">
        <v>136</v>
      </c>
      <c r="AV367" s="173" t="s">
        <v>136</v>
      </c>
      <c r="AW367" s="173" t="s">
        <v>31</v>
      </c>
      <c r="AX367" s="173" t="s">
        <v>75</v>
      </c>
      <c r="AY367" s="176" t="s">
        <v>127</v>
      </c>
    </row>
    <row r="368" s="183" customFormat="true" ht="12.8" hidden="false" customHeight="false" outlineLevel="0" collapsed="false">
      <c r="B368" s="184"/>
      <c r="D368" s="175" t="s">
        <v>142</v>
      </c>
      <c r="E368" s="185"/>
      <c r="F368" s="186" t="s">
        <v>182</v>
      </c>
      <c r="H368" s="187" t="n">
        <v>278.17</v>
      </c>
      <c r="I368" s="188"/>
      <c r="L368" s="184"/>
      <c r="M368" s="189"/>
      <c r="N368" s="190"/>
      <c r="O368" s="190"/>
      <c r="P368" s="190"/>
      <c r="Q368" s="190"/>
      <c r="R368" s="190"/>
      <c r="S368" s="190"/>
      <c r="T368" s="191"/>
      <c r="AT368" s="185" t="s">
        <v>142</v>
      </c>
      <c r="AU368" s="185" t="s">
        <v>136</v>
      </c>
      <c r="AV368" s="183" t="s">
        <v>135</v>
      </c>
      <c r="AW368" s="183" t="s">
        <v>31</v>
      </c>
      <c r="AX368" s="183" t="s">
        <v>80</v>
      </c>
      <c r="AY368" s="185" t="s">
        <v>127</v>
      </c>
    </row>
    <row r="369" s="27" customFormat="true" ht="24.15" hidden="false" customHeight="true" outlineLevel="0" collapsed="false">
      <c r="A369" s="22"/>
      <c r="B369" s="159"/>
      <c r="C369" s="160" t="s">
        <v>808</v>
      </c>
      <c r="D369" s="160" t="s">
        <v>130</v>
      </c>
      <c r="E369" s="161" t="s">
        <v>809</v>
      </c>
      <c r="F369" s="162" t="s">
        <v>810</v>
      </c>
      <c r="G369" s="163" t="s">
        <v>133</v>
      </c>
      <c r="H369" s="164" t="n">
        <v>278.17</v>
      </c>
      <c r="I369" s="165"/>
      <c r="J369" s="166" t="n">
        <f aca="false">ROUND(I369*H369,2)</f>
        <v>0</v>
      </c>
      <c r="K369" s="162" t="s">
        <v>134</v>
      </c>
      <c r="L369" s="23"/>
      <c r="M369" s="167"/>
      <c r="N369" s="168" t="s">
        <v>41</v>
      </c>
      <c r="O369" s="60"/>
      <c r="P369" s="169" t="n">
        <f aca="false">O369*H369</f>
        <v>0</v>
      </c>
      <c r="Q369" s="169" t="n">
        <v>0</v>
      </c>
      <c r="R369" s="169" t="n">
        <f aca="false">Q369*H369</f>
        <v>0</v>
      </c>
      <c r="S369" s="169" t="n">
        <v>0</v>
      </c>
      <c r="T369" s="170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1" t="s">
        <v>209</v>
      </c>
      <c r="AT369" s="171" t="s">
        <v>130</v>
      </c>
      <c r="AU369" s="171" t="s">
        <v>136</v>
      </c>
      <c r="AY369" s="3" t="s">
        <v>127</v>
      </c>
      <c r="BE369" s="172" t="n">
        <f aca="false">IF(N369="základní",J369,0)</f>
        <v>0</v>
      </c>
      <c r="BF369" s="172" t="n">
        <f aca="false">IF(N369="snížená",J369,0)</f>
        <v>0</v>
      </c>
      <c r="BG369" s="172" t="n">
        <f aca="false">IF(N369="zákl. přenesená",J369,0)</f>
        <v>0</v>
      </c>
      <c r="BH369" s="172" t="n">
        <f aca="false">IF(N369="sníž. přenesená",J369,0)</f>
        <v>0</v>
      </c>
      <c r="BI369" s="172" t="n">
        <f aca="false">IF(N369="nulová",J369,0)</f>
        <v>0</v>
      </c>
      <c r="BJ369" s="3" t="s">
        <v>136</v>
      </c>
      <c r="BK369" s="172" t="n">
        <f aca="false">ROUND(I369*H369,2)</f>
        <v>0</v>
      </c>
      <c r="BL369" s="3" t="s">
        <v>209</v>
      </c>
      <c r="BM369" s="171" t="s">
        <v>811</v>
      </c>
    </row>
    <row r="370" s="173" customFormat="true" ht="12.8" hidden="false" customHeight="false" outlineLevel="0" collapsed="false">
      <c r="B370" s="174"/>
      <c r="D370" s="175" t="s">
        <v>142</v>
      </c>
      <c r="E370" s="176"/>
      <c r="F370" s="177" t="s">
        <v>812</v>
      </c>
      <c r="H370" s="178" t="n">
        <v>278.17</v>
      </c>
      <c r="I370" s="179"/>
      <c r="L370" s="174"/>
      <c r="M370" s="180"/>
      <c r="N370" s="181"/>
      <c r="O370" s="181"/>
      <c r="P370" s="181"/>
      <c r="Q370" s="181"/>
      <c r="R370" s="181"/>
      <c r="S370" s="181"/>
      <c r="T370" s="182"/>
      <c r="AT370" s="176" t="s">
        <v>142</v>
      </c>
      <c r="AU370" s="176" t="s">
        <v>136</v>
      </c>
      <c r="AV370" s="173" t="s">
        <v>136</v>
      </c>
      <c r="AW370" s="173" t="s">
        <v>31</v>
      </c>
      <c r="AX370" s="173" t="s">
        <v>80</v>
      </c>
      <c r="AY370" s="176" t="s">
        <v>127</v>
      </c>
    </row>
    <row r="371" s="27" customFormat="true" ht="24.15" hidden="false" customHeight="true" outlineLevel="0" collapsed="false">
      <c r="A371" s="22"/>
      <c r="B371" s="159"/>
      <c r="C371" s="160" t="s">
        <v>813</v>
      </c>
      <c r="D371" s="160" t="s">
        <v>130</v>
      </c>
      <c r="E371" s="161" t="s">
        <v>814</v>
      </c>
      <c r="F371" s="162" t="s">
        <v>815</v>
      </c>
      <c r="G371" s="163" t="s">
        <v>133</v>
      </c>
      <c r="H371" s="164" t="n">
        <v>278.17</v>
      </c>
      <c r="I371" s="165"/>
      <c r="J371" s="166" t="n">
        <f aca="false">ROUND(I371*H371,2)</f>
        <v>0</v>
      </c>
      <c r="K371" s="162" t="s">
        <v>134</v>
      </c>
      <c r="L371" s="23"/>
      <c r="M371" s="167"/>
      <c r="N371" s="168" t="s">
        <v>41</v>
      </c>
      <c r="O371" s="60"/>
      <c r="P371" s="169" t="n">
        <f aca="false">O371*H371</f>
        <v>0</v>
      </c>
      <c r="Q371" s="169" t="n">
        <v>0.0002</v>
      </c>
      <c r="R371" s="169" t="n">
        <f aca="false">Q371*H371</f>
        <v>0.055634</v>
      </c>
      <c r="S371" s="169" t="n">
        <v>0</v>
      </c>
      <c r="T371" s="170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1" t="s">
        <v>209</v>
      </c>
      <c r="AT371" s="171" t="s">
        <v>130</v>
      </c>
      <c r="AU371" s="171" t="s">
        <v>136</v>
      </c>
      <c r="AY371" s="3" t="s">
        <v>127</v>
      </c>
      <c r="BE371" s="172" t="n">
        <f aca="false">IF(N371="základní",J371,0)</f>
        <v>0</v>
      </c>
      <c r="BF371" s="172" t="n">
        <f aca="false">IF(N371="snížená",J371,0)</f>
        <v>0</v>
      </c>
      <c r="BG371" s="172" t="n">
        <f aca="false">IF(N371="zákl. přenesená",J371,0)</f>
        <v>0</v>
      </c>
      <c r="BH371" s="172" t="n">
        <f aca="false">IF(N371="sníž. přenesená",J371,0)</f>
        <v>0</v>
      </c>
      <c r="BI371" s="172" t="n">
        <f aca="false">IF(N371="nulová",J371,0)</f>
        <v>0</v>
      </c>
      <c r="BJ371" s="3" t="s">
        <v>136</v>
      </c>
      <c r="BK371" s="172" t="n">
        <f aca="false">ROUND(I371*H371,2)</f>
        <v>0</v>
      </c>
      <c r="BL371" s="3" t="s">
        <v>209</v>
      </c>
      <c r="BM371" s="171" t="s">
        <v>816</v>
      </c>
    </row>
    <row r="372" s="173" customFormat="true" ht="12.8" hidden="false" customHeight="false" outlineLevel="0" collapsed="false">
      <c r="B372" s="174"/>
      <c r="D372" s="175" t="s">
        <v>142</v>
      </c>
      <c r="E372" s="176"/>
      <c r="F372" s="177" t="s">
        <v>812</v>
      </c>
      <c r="H372" s="178" t="n">
        <v>278.17</v>
      </c>
      <c r="I372" s="179"/>
      <c r="L372" s="174"/>
      <c r="M372" s="180"/>
      <c r="N372" s="181"/>
      <c r="O372" s="181"/>
      <c r="P372" s="181"/>
      <c r="Q372" s="181"/>
      <c r="R372" s="181"/>
      <c r="S372" s="181"/>
      <c r="T372" s="182"/>
      <c r="AT372" s="176" t="s">
        <v>142</v>
      </c>
      <c r="AU372" s="176" t="s">
        <v>136</v>
      </c>
      <c r="AV372" s="173" t="s">
        <v>136</v>
      </c>
      <c r="AW372" s="173" t="s">
        <v>31</v>
      </c>
      <c r="AX372" s="173" t="s">
        <v>80</v>
      </c>
      <c r="AY372" s="176" t="s">
        <v>127</v>
      </c>
    </row>
    <row r="373" s="27" customFormat="true" ht="24.15" hidden="false" customHeight="true" outlineLevel="0" collapsed="false">
      <c r="A373" s="22"/>
      <c r="B373" s="159"/>
      <c r="C373" s="160" t="s">
        <v>817</v>
      </c>
      <c r="D373" s="160" t="s">
        <v>130</v>
      </c>
      <c r="E373" s="161" t="s">
        <v>818</v>
      </c>
      <c r="F373" s="162" t="s">
        <v>819</v>
      </c>
      <c r="G373" s="163" t="s">
        <v>133</v>
      </c>
      <c r="H373" s="164" t="n">
        <v>278.17</v>
      </c>
      <c r="I373" s="165"/>
      <c r="J373" s="166" t="n">
        <f aca="false">ROUND(I373*H373,2)</f>
        <v>0</v>
      </c>
      <c r="K373" s="162" t="s">
        <v>134</v>
      </c>
      <c r="L373" s="23"/>
      <c r="M373" s="167"/>
      <c r="N373" s="168" t="s">
        <v>41</v>
      </c>
      <c r="O373" s="60"/>
      <c r="P373" s="169" t="n">
        <f aca="false">O373*H373</f>
        <v>0</v>
      </c>
      <c r="Q373" s="169" t="n">
        <v>0.00029</v>
      </c>
      <c r="R373" s="169" t="n">
        <f aca="false">Q373*H373</f>
        <v>0.0806693</v>
      </c>
      <c r="S373" s="169" t="n">
        <v>0</v>
      </c>
      <c r="T373" s="170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1" t="s">
        <v>209</v>
      </c>
      <c r="AT373" s="171" t="s">
        <v>130</v>
      </c>
      <c r="AU373" s="171" t="s">
        <v>136</v>
      </c>
      <c r="AY373" s="3" t="s">
        <v>127</v>
      </c>
      <c r="BE373" s="172" t="n">
        <f aca="false">IF(N373="základní",J373,0)</f>
        <v>0</v>
      </c>
      <c r="BF373" s="172" t="n">
        <f aca="false">IF(N373="snížená",J373,0)</f>
        <v>0</v>
      </c>
      <c r="BG373" s="172" t="n">
        <f aca="false">IF(N373="zákl. přenesená",J373,0)</f>
        <v>0</v>
      </c>
      <c r="BH373" s="172" t="n">
        <f aca="false">IF(N373="sníž. přenesená",J373,0)</f>
        <v>0</v>
      </c>
      <c r="BI373" s="172" t="n">
        <f aca="false">IF(N373="nulová",J373,0)</f>
        <v>0</v>
      </c>
      <c r="BJ373" s="3" t="s">
        <v>136</v>
      </c>
      <c r="BK373" s="172" t="n">
        <f aca="false">ROUND(I373*H373,2)</f>
        <v>0</v>
      </c>
      <c r="BL373" s="3" t="s">
        <v>209</v>
      </c>
      <c r="BM373" s="171" t="s">
        <v>820</v>
      </c>
    </row>
    <row r="374" s="145" customFormat="true" ht="25.9" hidden="false" customHeight="true" outlineLevel="0" collapsed="false">
      <c r="B374" s="146"/>
      <c r="D374" s="147" t="s">
        <v>74</v>
      </c>
      <c r="E374" s="148" t="s">
        <v>821</v>
      </c>
      <c r="F374" s="148" t="s">
        <v>822</v>
      </c>
      <c r="I374" s="149"/>
      <c r="J374" s="150" t="n">
        <f aca="false">BK374</f>
        <v>0</v>
      </c>
      <c r="L374" s="146"/>
      <c r="M374" s="151"/>
      <c r="N374" s="152"/>
      <c r="O374" s="152"/>
      <c r="P374" s="153" t="n">
        <f aca="false">SUM(P375:P378)</f>
        <v>0</v>
      </c>
      <c r="Q374" s="152"/>
      <c r="R374" s="153" t="n">
        <f aca="false">SUM(R375:R378)</f>
        <v>0</v>
      </c>
      <c r="S374" s="152"/>
      <c r="T374" s="154" t="n">
        <f aca="false">SUM(T375:T378)</f>
        <v>0</v>
      </c>
      <c r="AR374" s="147" t="s">
        <v>135</v>
      </c>
      <c r="AT374" s="155" t="s">
        <v>74</v>
      </c>
      <c r="AU374" s="155" t="s">
        <v>75</v>
      </c>
      <c r="AY374" s="147" t="s">
        <v>127</v>
      </c>
      <c r="BK374" s="156" t="n">
        <f aca="false">SUM(BK375:BK378)</f>
        <v>0</v>
      </c>
    </row>
    <row r="375" s="27" customFormat="true" ht="16.5" hidden="false" customHeight="true" outlineLevel="0" collapsed="false">
      <c r="A375" s="22"/>
      <c r="B375" s="159"/>
      <c r="C375" s="160" t="s">
        <v>823</v>
      </c>
      <c r="D375" s="160" t="s">
        <v>130</v>
      </c>
      <c r="E375" s="161" t="s">
        <v>824</v>
      </c>
      <c r="F375" s="162" t="s">
        <v>825</v>
      </c>
      <c r="G375" s="163" t="s">
        <v>230</v>
      </c>
      <c r="H375" s="164" t="n">
        <v>3</v>
      </c>
      <c r="I375" s="165"/>
      <c r="J375" s="166" t="n">
        <f aca="false">ROUND(I375*H375,2)</f>
        <v>0</v>
      </c>
      <c r="K375" s="162" t="s">
        <v>134</v>
      </c>
      <c r="L375" s="23"/>
      <c r="M375" s="167"/>
      <c r="N375" s="168" t="s">
        <v>41</v>
      </c>
      <c r="O375" s="60"/>
      <c r="P375" s="169" t="n">
        <f aca="false">O375*H375</f>
        <v>0</v>
      </c>
      <c r="Q375" s="169" t="n">
        <v>0</v>
      </c>
      <c r="R375" s="169" t="n">
        <f aca="false">Q375*H375</f>
        <v>0</v>
      </c>
      <c r="S375" s="169" t="n">
        <v>0</v>
      </c>
      <c r="T375" s="170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1" t="s">
        <v>826</v>
      </c>
      <c r="AT375" s="171" t="s">
        <v>130</v>
      </c>
      <c r="AU375" s="171" t="s">
        <v>80</v>
      </c>
      <c r="AY375" s="3" t="s">
        <v>127</v>
      </c>
      <c r="BE375" s="172" t="n">
        <f aca="false">IF(N375="základní",J375,0)</f>
        <v>0</v>
      </c>
      <c r="BF375" s="172" t="n">
        <f aca="false">IF(N375="snížená",J375,0)</f>
        <v>0</v>
      </c>
      <c r="BG375" s="172" t="n">
        <f aca="false">IF(N375="zákl. přenesená",J375,0)</f>
        <v>0</v>
      </c>
      <c r="BH375" s="172" t="n">
        <f aca="false">IF(N375="sníž. přenesená",J375,0)</f>
        <v>0</v>
      </c>
      <c r="BI375" s="172" t="n">
        <f aca="false">IF(N375="nulová",J375,0)</f>
        <v>0</v>
      </c>
      <c r="BJ375" s="3" t="s">
        <v>136</v>
      </c>
      <c r="BK375" s="172" t="n">
        <f aca="false">ROUND(I375*H375,2)</f>
        <v>0</v>
      </c>
      <c r="BL375" s="3" t="s">
        <v>826</v>
      </c>
      <c r="BM375" s="171" t="s">
        <v>827</v>
      </c>
    </row>
    <row r="376" s="173" customFormat="true" ht="12.8" hidden="false" customHeight="false" outlineLevel="0" collapsed="false">
      <c r="B376" s="174"/>
      <c r="D376" s="175" t="s">
        <v>142</v>
      </c>
      <c r="E376" s="176"/>
      <c r="F376" s="177" t="s">
        <v>128</v>
      </c>
      <c r="H376" s="178" t="n">
        <v>3</v>
      </c>
      <c r="I376" s="179"/>
      <c r="L376" s="174"/>
      <c r="M376" s="180"/>
      <c r="N376" s="181"/>
      <c r="O376" s="181"/>
      <c r="P376" s="181"/>
      <c r="Q376" s="181"/>
      <c r="R376" s="181"/>
      <c r="S376" s="181"/>
      <c r="T376" s="182"/>
      <c r="AT376" s="176" t="s">
        <v>142</v>
      </c>
      <c r="AU376" s="176" t="s">
        <v>80</v>
      </c>
      <c r="AV376" s="173" t="s">
        <v>136</v>
      </c>
      <c r="AW376" s="173" t="s">
        <v>31</v>
      </c>
      <c r="AX376" s="173" t="s">
        <v>80</v>
      </c>
      <c r="AY376" s="176" t="s">
        <v>127</v>
      </c>
    </row>
    <row r="377" s="27" customFormat="true" ht="16.5" hidden="false" customHeight="true" outlineLevel="0" collapsed="false">
      <c r="A377" s="22"/>
      <c r="B377" s="159"/>
      <c r="C377" s="160" t="s">
        <v>828</v>
      </c>
      <c r="D377" s="160" t="s">
        <v>130</v>
      </c>
      <c r="E377" s="161" t="s">
        <v>829</v>
      </c>
      <c r="F377" s="162" t="s">
        <v>830</v>
      </c>
      <c r="G377" s="163" t="s">
        <v>230</v>
      </c>
      <c r="H377" s="164" t="n">
        <v>4</v>
      </c>
      <c r="I377" s="165"/>
      <c r="J377" s="166" t="n">
        <f aca="false">ROUND(I377*H377,2)</f>
        <v>0</v>
      </c>
      <c r="K377" s="162" t="s">
        <v>134</v>
      </c>
      <c r="L377" s="23"/>
      <c r="M377" s="167"/>
      <c r="N377" s="168" t="s">
        <v>41</v>
      </c>
      <c r="O377" s="60"/>
      <c r="P377" s="169" t="n">
        <f aca="false">O377*H377</f>
        <v>0</v>
      </c>
      <c r="Q377" s="169" t="n">
        <v>0</v>
      </c>
      <c r="R377" s="169" t="n">
        <f aca="false">Q377*H377</f>
        <v>0</v>
      </c>
      <c r="S377" s="169" t="n">
        <v>0</v>
      </c>
      <c r="T377" s="170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1" t="s">
        <v>826</v>
      </c>
      <c r="AT377" s="171" t="s">
        <v>130</v>
      </c>
      <c r="AU377" s="171" t="s">
        <v>80</v>
      </c>
      <c r="AY377" s="3" t="s">
        <v>127</v>
      </c>
      <c r="BE377" s="172" t="n">
        <f aca="false">IF(N377="základní",J377,0)</f>
        <v>0</v>
      </c>
      <c r="BF377" s="172" t="n">
        <f aca="false">IF(N377="snížená",J377,0)</f>
        <v>0</v>
      </c>
      <c r="BG377" s="172" t="n">
        <f aca="false">IF(N377="zákl. přenesená",J377,0)</f>
        <v>0</v>
      </c>
      <c r="BH377" s="172" t="n">
        <f aca="false">IF(N377="sníž. přenesená",J377,0)</f>
        <v>0</v>
      </c>
      <c r="BI377" s="172" t="n">
        <f aca="false">IF(N377="nulová",J377,0)</f>
        <v>0</v>
      </c>
      <c r="BJ377" s="3" t="s">
        <v>136</v>
      </c>
      <c r="BK377" s="172" t="n">
        <f aca="false">ROUND(I377*H377,2)</f>
        <v>0</v>
      </c>
      <c r="BL377" s="3" t="s">
        <v>826</v>
      </c>
      <c r="BM377" s="171" t="s">
        <v>831</v>
      </c>
    </row>
    <row r="378" s="173" customFormat="true" ht="12.8" hidden="false" customHeight="false" outlineLevel="0" collapsed="false">
      <c r="B378" s="174"/>
      <c r="D378" s="175" t="s">
        <v>142</v>
      </c>
      <c r="E378" s="176"/>
      <c r="F378" s="177" t="s">
        <v>135</v>
      </c>
      <c r="H378" s="178" t="n">
        <v>4</v>
      </c>
      <c r="I378" s="179"/>
      <c r="L378" s="174"/>
      <c r="M378" s="180"/>
      <c r="N378" s="181"/>
      <c r="O378" s="181"/>
      <c r="P378" s="181"/>
      <c r="Q378" s="181"/>
      <c r="R378" s="181"/>
      <c r="S378" s="181"/>
      <c r="T378" s="182"/>
      <c r="AT378" s="176" t="s">
        <v>142</v>
      </c>
      <c r="AU378" s="176" t="s">
        <v>80</v>
      </c>
      <c r="AV378" s="173" t="s">
        <v>136</v>
      </c>
      <c r="AW378" s="173" t="s">
        <v>31</v>
      </c>
      <c r="AX378" s="173" t="s">
        <v>80</v>
      </c>
      <c r="AY378" s="176" t="s">
        <v>127</v>
      </c>
    </row>
    <row r="379" s="145" customFormat="true" ht="25.9" hidden="false" customHeight="true" outlineLevel="0" collapsed="false">
      <c r="B379" s="146"/>
      <c r="D379" s="147" t="s">
        <v>74</v>
      </c>
      <c r="E379" s="148" t="s">
        <v>832</v>
      </c>
      <c r="F379" s="148" t="s">
        <v>833</v>
      </c>
      <c r="I379" s="149"/>
      <c r="J379" s="150" t="n">
        <f aca="false">BK379</f>
        <v>0</v>
      </c>
      <c r="L379" s="146"/>
      <c r="M379" s="151"/>
      <c r="N379" s="152"/>
      <c r="O379" s="152"/>
      <c r="P379" s="153" t="n">
        <f aca="false">P380+P382</f>
        <v>0</v>
      </c>
      <c r="Q379" s="152"/>
      <c r="R379" s="153" t="n">
        <f aca="false">R380+R382</f>
        <v>0</v>
      </c>
      <c r="S379" s="152"/>
      <c r="T379" s="154" t="n">
        <f aca="false">T380+T382</f>
        <v>0</v>
      </c>
      <c r="AR379" s="147" t="s">
        <v>154</v>
      </c>
      <c r="AT379" s="155" t="s">
        <v>74</v>
      </c>
      <c r="AU379" s="155" t="s">
        <v>75</v>
      </c>
      <c r="AY379" s="147" t="s">
        <v>127</v>
      </c>
      <c r="BK379" s="156" t="n">
        <f aca="false">BK380+BK382</f>
        <v>0</v>
      </c>
    </row>
    <row r="380" s="145" customFormat="true" ht="22.8" hidden="false" customHeight="true" outlineLevel="0" collapsed="false">
      <c r="B380" s="146"/>
      <c r="D380" s="147" t="s">
        <v>74</v>
      </c>
      <c r="E380" s="157" t="s">
        <v>834</v>
      </c>
      <c r="F380" s="157" t="s">
        <v>835</v>
      </c>
      <c r="I380" s="149"/>
      <c r="J380" s="158" t="n">
        <f aca="false">BK380</f>
        <v>0</v>
      </c>
      <c r="L380" s="146"/>
      <c r="M380" s="151"/>
      <c r="N380" s="152"/>
      <c r="O380" s="152"/>
      <c r="P380" s="153" t="n">
        <f aca="false">P381</f>
        <v>0</v>
      </c>
      <c r="Q380" s="152"/>
      <c r="R380" s="153" t="n">
        <f aca="false">R381</f>
        <v>0</v>
      </c>
      <c r="S380" s="152"/>
      <c r="T380" s="154" t="n">
        <f aca="false">T381</f>
        <v>0</v>
      </c>
      <c r="AR380" s="147" t="s">
        <v>154</v>
      </c>
      <c r="AT380" s="155" t="s">
        <v>74</v>
      </c>
      <c r="AU380" s="155" t="s">
        <v>80</v>
      </c>
      <c r="AY380" s="147" t="s">
        <v>127</v>
      </c>
      <c r="BK380" s="156" t="n">
        <f aca="false">BK381</f>
        <v>0</v>
      </c>
    </row>
    <row r="381" s="27" customFormat="true" ht="16.5" hidden="false" customHeight="true" outlineLevel="0" collapsed="false">
      <c r="A381" s="22"/>
      <c r="B381" s="159"/>
      <c r="C381" s="160" t="s">
        <v>836</v>
      </c>
      <c r="D381" s="160" t="s">
        <v>130</v>
      </c>
      <c r="E381" s="161" t="s">
        <v>837</v>
      </c>
      <c r="F381" s="162" t="s">
        <v>838</v>
      </c>
      <c r="G381" s="163" t="s">
        <v>221</v>
      </c>
      <c r="H381" s="164" t="n">
        <v>1</v>
      </c>
      <c r="I381" s="165"/>
      <c r="J381" s="166" t="n">
        <f aca="false">ROUND(I381*H381,2)</f>
        <v>0</v>
      </c>
      <c r="K381" s="162" t="s">
        <v>134</v>
      </c>
      <c r="L381" s="23"/>
      <c r="M381" s="167"/>
      <c r="N381" s="168" t="s">
        <v>41</v>
      </c>
      <c r="O381" s="60"/>
      <c r="P381" s="169" t="n">
        <f aca="false">O381*H381</f>
        <v>0</v>
      </c>
      <c r="Q381" s="169" t="n">
        <v>0</v>
      </c>
      <c r="R381" s="169" t="n">
        <f aca="false">Q381*H381</f>
        <v>0</v>
      </c>
      <c r="S381" s="169" t="n">
        <v>0</v>
      </c>
      <c r="T381" s="170" t="n">
        <f aca="false">S381*H381</f>
        <v>0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71" t="s">
        <v>839</v>
      </c>
      <c r="AT381" s="171" t="s">
        <v>130</v>
      </c>
      <c r="AU381" s="171" t="s">
        <v>136</v>
      </c>
      <c r="AY381" s="3" t="s">
        <v>127</v>
      </c>
      <c r="BE381" s="172" t="n">
        <f aca="false">IF(N381="základní",J381,0)</f>
        <v>0</v>
      </c>
      <c r="BF381" s="172" t="n">
        <f aca="false">IF(N381="snížená",J381,0)</f>
        <v>0</v>
      </c>
      <c r="BG381" s="172" t="n">
        <f aca="false">IF(N381="zákl. přenesená",J381,0)</f>
        <v>0</v>
      </c>
      <c r="BH381" s="172" t="n">
        <f aca="false">IF(N381="sníž. přenesená",J381,0)</f>
        <v>0</v>
      </c>
      <c r="BI381" s="172" t="n">
        <f aca="false">IF(N381="nulová",J381,0)</f>
        <v>0</v>
      </c>
      <c r="BJ381" s="3" t="s">
        <v>136</v>
      </c>
      <c r="BK381" s="172" t="n">
        <f aca="false">ROUND(I381*H381,2)</f>
        <v>0</v>
      </c>
      <c r="BL381" s="3" t="s">
        <v>839</v>
      </c>
      <c r="BM381" s="171" t="s">
        <v>840</v>
      </c>
    </row>
    <row r="382" s="145" customFormat="true" ht="22.8" hidden="false" customHeight="true" outlineLevel="0" collapsed="false">
      <c r="B382" s="146"/>
      <c r="D382" s="147" t="s">
        <v>74</v>
      </c>
      <c r="E382" s="157" t="s">
        <v>841</v>
      </c>
      <c r="F382" s="157" t="s">
        <v>842</v>
      </c>
      <c r="I382" s="149"/>
      <c r="J382" s="158" t="n">
        <f aca="false">BK382</f>
        <v>0</v>
      </c>
      <c r="L382" s="146"/>
      <c r="M382" s="151"/>
      <c r="N382" s="152"/>
      <c r="O382" s="152"/>
      <c r="P382" s="153" t="n">
        <f aca="false">P383</f>
        <v>0</v>
      </c>
      <c r="Q382" s="152"/>
      <c r="R382" s="153" t="n">
        <f aca="false">R383</f>
        <v>0</v>
      </c>
      <c r="S382" s="152"/>
      <c r="T382" s="154" t="n">
        <f aca="false">T383</f>
        <v>0</v>
      </c>
      <c r="AR382" s="147" t="s">
        <v>154</v>
      </c>
      <c r="AT382" s="155" t="s">
        <v>74</v>
      </c>
      <c r="AU382" s="155" t="s">
        <v>80</v>
      </c>
      <c r="AY382" s="147" t="s">
        <v>127</v>
      </c>
      <c r="BK382" s="156" t="n">
        <f aca="false">BK383</f>
        <v>0</v>
      </c>
    </row>
    <row r="383" s="27" customFormat="true" ht="16.5" hidden="false" customHeight="true" outlineLevel="0" collapsed="false">
      <c r="A383" s="22"/>
      <c r="B383" s="159"/>
      <c r="C383" s="160" t="s">
        <v>843</v>
      </c>
      <c r="D383" s="160" t="s">
        <v>130</v>
      </c>
      <c r="E383" s="161" t="s">
        <v>844</v>
      </c>
      <c r="F383" s="162" t="s">
        <v>845</v>
      </c>
      <c r="G383" s="163" t="s">
        <v>221</v>
      </c>
      <c r="H383" s="164" t="n">
        <v>1</v>
      </c>
      <c r="I383" s="165"/>
      <c r="J383" s="166" t="n">
        <f aca="false">ROUND(I383*H383,2)</f>
        <v>0</v>
      </c>
      <c r="K383" s="162" t="s">
        <v>134</v>
      </c>
      <c r="L383" s="23"/>
      <c r="M383" s="203"/>
      <c r="N383" s="204" t="s">
        <v>41</v>
      </c>
      <c r="O383" s="205"/>
      <c r="P383" s="206" t="n">
        <f aca="false">O383*H383</f>
        <v>0</v>
      </c>
      <c r="Q383" s="206" t="n">
        <v>0</v>
      </c>
      <c r="R383" s="206" t="n">
        <f aca="false">Q383*H383</f>
        <v>0</v>
      </c>
      <c r="S383" s="206" t="n">
        <v>0</v>
      </c>
      <c r="T383" s="207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71" t="s">
        <v>839</v>
      </c>
      <c r="AT383" s="171" t="s">
        <v>130</v>
      </c>
      <c r="AU383" s="171" t="s">
        <v>136</v>
      </c>
      <c r="AY383" s="3" t="s">
        <v>127</v>
      </c>
      <c r="BE383" s="172" t="n">
        <f aca="false">IF(N383="základní",J383,0)</f>
        <v>0</v>
      </c>
      <c r="BF383" s="172" t="n">
        <f aca="false">IF(N383="snížená",J383,0)</f>
        <v>0</v>
      </c>
      <c r="BG383" s="172" t="n">
        <f aca="false">IF(N383="zákl. přenesená",J383,0)</f>
        <v>0</v>
      </c>
      <c r="BH383" s="172" t="n">
        <f aca="false">IF(N383="sníž. přenesená",J383,0)</f>
        <v>0</v>
      </c>
      <c r="BI383" s="172" t="n">
        <f aca="false">IF(N383="nulová",J383,0)</f>
        <v>0</v>
      </c>
      <c r="BJ383" s="3" t="s">
        <v>136</v>
      </c>
      <c r="BK383" s="172" t="n">
        <f aca="false">ROUND(I383*H383,2)</f>
        <v>0</v>
      </c>
      <c r="BL383" s="3" t="s">
        <v>839</v>
      </c>
      <c r="BM383" s="171" t="s">
        <v>846</v>
      </c>
    </row>
    <row r="384" s="27" customFormat="true" ht="6.95" hidden="false" customHeight="true" outlineLevel="0" collapsed="false">
      <c r="A384" s="22"/>
      <c r="B384" s="44"/>
      <c r="C384" s="45"/>
      <c r="D384" s="45"/>
      <c r="E384" s="45"/>
      <c r="F384" s="45"/>
      <c r="G384" s="45"/>
      <c r="H384" s="45"/>
      <c r="I384" s="45"/>
      <c r="J384" s="45"/>
      <c r="K384" s="45"/>
      <c r="L384" s="23"/>
      <c r="M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</row>
  </sheetData>
  <autoFilter ref="C135:K383"/>
  <mergeCells count="6">
    <mergeCell ref="L2:V2"/>
    <mergeCell ref="E7:H7"/>
    <mergeCell ref="E16:H16"/>
    <mergeCell ref="E25:H25"/>
    <mergeCell ref="E85:H85"/>
    <mergeCell ref="E128:H128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2025-09-29T06:21:01Z</dcterms:created>
  <dc:creator>DESKTOP-VKVVR07\Eva</dc:creator>
  <dc:description/>
  <dc:language>cs-CZ</dc:language>
  <cp:lastModifiedBy/>
  <cp:lastPrinted>2025-09-29T08:23:53Z</cp:lastPrinted>
  <dcterms:modified xsi:type="dcterms:W3CDTF">2025-09-29T08:26:44Z</dcterms:modified>
  <cp:revision>1</cp:revision>
  <dc:subject/>
  <dc:title/>
</cp:coreProperties>
</file>